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\\172.16.4.40\server\ZNoemí.Lupita\TRANSPARENCIA\2024\2DO TRIMESTRE\747 LEY DE DISC FINANC 2DO TRIM 24\"/>
    </mc:Choice>
  </mc:AlternateContent>
  <xr:revisionPtr revIDLastSave="0" documentId="13_ncr:1_{21EAD5BA-1CED-46CF-886B-ECC2C49AC685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5" i="9"/>
  <c r="A5" i="8"/>
  <c r="A5" i="7"/>
  <c r="A4" i="6"/>
  <c r="A4" i="5"/>
  <c r="C38" i="8" l="1"/>
  <c r="D38" i="8"/>
  <c r="E38" i="8"/>
  <c r="F38" i="8"/>
  <c r="G38" i="8"/>
  <c r="B38" i="8"/>
  <c r="C9" i="8"/>
  <c r="D9" i="8"/>
  <c r="E9" i="8"/>
  <c r="F9" i="8"/>
  <c r="G9" i="8"/>
  <c r="B9" i="8"/>
  <c r="D103" i="7"/>
  <c r="B16" i="6" l="1"/>
  <c r="C16" i="6"/>
  <c r="D16" i="6"/>
  <c r="E16" i="6"/>
  <c r="F16" i="6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G29" i="19" s="1"/>
  <c r="F18" i="19"/>
  <c r="F29" i="19" s="1"/>
  <c r="E18" i="19"/>
  <c r="E29" i="19" s="1"/>
  <c r="D18" i="19"/>
  <c r="D29" i="19" s="1"/>
  <c r="C18" i="19"/>
  <c r="C29" i="19" s="1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1" i="16" l="1"/>
  <c r="E28" i="22"/>
  <c r="E30" i="20"/>
  <c r="B30" i="20"/>
  <c r="F30" i="20"/>
  <c r="G28" i="22"/>
  <c r="B28" i="22"/>
  <c r="D28" i="22"/>
  <c r="F28" i="22"/>
  <c r="G30" i="20"/>
  <c r="D31" i="16"/>
  <c r="G31" i="16"/>
  <c r="F31" i="16"/>
  <c r="E31" i="16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 s="1"/>
  <c r="D20" i="3" s="1"/>
  <c r="C13" i="3"/>
  <c r="B22" i="3"/>
  <c r="F53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41" i="6" s="1"/>
  <c r="E75" i="6"/>
  <c r="E67" i="6"/>
  <c r="E59" i="6"/>
  <c r="E54" i="6"/>
  <c r="E65" i="6" s="1"/>
  <c r="E45" i="6"/>
  <c r="E37" i="6"/>
  <c r="E35" i="6"/>
  <c r="E28" i="6"/>
  <c r="D75" i="6"/>
  <c r="D67" i="6"/>
  <c r="D59" i="6"/>
  <c r="D54" i="6"/>
  <c r="D45" i="6"/>
  <c r="D37" i="6"/>
  <c r="D35" i="6"/>
  <c r="D28" i="6"/>
  <c r="D41" i="6" s="1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35" i="6"/>
  <c r="C28" i="6"/>
  <c r="B75" i="6"/>
  <c r="B67" i="6"/>
  <c r="B59" i="6"/>
  <c r="B54" i="6"/>
  <c r="B45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E79" i="2" l="1"/>
  <c r="E81" i="2" s="1"/>
  <c r="B41" i="6"/>
  <c r="C41" i="6"/>
  <c r="G146" i="7"/>
  <c r="C9" i="9"/>
  <c r="E53" i="8"/>
  <c r="E84" i="7"/>
  <c r="G71" i="7"/>
  <c r="C9" i="7"/>
  <c r="G28" i="7"/>
  <c r="C65" i="6"/>
  <c r="F79" i="2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53" i="8"/>
  <c r="D53" i="8"/>
  <c r="C53" i="8"/>
  <c r="G53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65" i="6"/>
  <c r="B70" i="6" s="1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37" i="6"/>
  <c r="G41" i="6" l="1"/>
  <c r="G70" i="6" s="1"/>
  <c r="D159" i="7"/>
  <c r="C159" i="7"/>
  <c r="G9" i="7"/>
  <c r="F81" i="2"/>
  <c r="B77" i="9"/>
  <c r="F77" i="9"/>
  <c r="G84" i="7"/>
  <c r="G42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<sst xmlns="http://schemas.openxmlformats.org/spreadsheetml/2006/main" count="1049" uniqueCount="622">
  <si>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</si>
  <si>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</si>
  <si>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</si>
  <si>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</si>
  <si>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</si>
  <si>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</si>
  <si>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</si>
  <si>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</si>
  <si>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</si>
  <si>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</si>
  <si>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</si>
  <si>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</si>
  <si>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</si>
  <si>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</si>
  <si>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</si>
  <si>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</si>
  <si>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</si>
  <si>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</si>
  <si>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</si>
  <si>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</si>
  <si>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</si>
  <si>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</si>
  <si>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</si>
  <si>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</si>
  <si>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</si>
  <si>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</si>
  <si>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</si>
  <si>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</si>
  <si>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</si>
  <si>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</si>
  <si>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</si>
  <si>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</si>
  <si>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</si>
  <si>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</si>
  <si>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</si>
  <si>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</si>
  <si>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</si>
  <si>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</si>
  <si>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</si>
  <si>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</si>
  <si>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</si>
  <si>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</si>
  <si>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</si>
  <si>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</si>
  <si>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</si>
  <si>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</si>
  <si>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</si>
  <si>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</si>
  <si>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</si>
  <si>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</si>
  <si>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</si>
  <si>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</si>
  <si>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</si>
  <si>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</si>
  <si>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</si>
  <si>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</si>
  <si>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</si>
  <si>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</si>
  <si>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</si>
  <si>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</si>
  <si>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</si>
  <si>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</si>
  <si>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</si>
  <si>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</si>
  <si>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</si>
  <si>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</si>
  <si>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</si>
  <si>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</si>
  <si>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</si>
  <si>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</si>
  <si>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</si>
  <si>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</si>
  <si>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</si>
  <si>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</si>
  <si>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</si>
  <si>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</si>
  <si>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</si>
  <si>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</si>
  <si>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</si>
  <si>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</si>
  <si>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</si>
  <si>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</si>
  <si>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</si>
  <si>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</si>
  <si>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</si>
  <si>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</si>
  <si>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</si>
  <si>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</si>
  <si>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</si>
  <si>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</si>
  <si>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</si>
  <si>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</si>
  <si>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</si>
  <si>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</si>
  <si>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</si>
  <si>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</si>
  <si>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</si>
  <si>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</si>
  <si>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</si>
  <si>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</si>
  <si>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</si>
  <si>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</si>
  <si>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</si>
  <si>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</si>
  <si>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</si>
  <si>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</si>
  <si>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</si>
  <si>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</si>
  <si>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</si>
  <si>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</si>
  <si>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</si>
  <si>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</si>
  <si>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</si>
  <si>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</si>
  <si>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</si>
  <si>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</si>
  <si>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</si>
  <si>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</si>
  <si>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</si>
  <si>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</si>
  <si>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</si>
  <si>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</si>
  <si>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</si>
  <si>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</si>
  <si>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</si>
  <si>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</si>
  <si>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</si>
  <si>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</si>
  <si>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</si>
  <si>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</si>
  <si>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</si>
  <si>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</si>
  <si>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</si>
  <si>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</si>
  <si>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</si>
  <si>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</si>
  <si>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</si>
  <si>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</si>
  <si>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</si>
  <si>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</si>
  <si>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</si>
  <si>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</si>
  <si>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</si>
  <si>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</si>
  <si>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</si>
  <si>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</si>
  <si>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</si>
  <si>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</si>
  <si>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</si>
  <si>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</si>
  <si>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</si>
  <si>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</si>
  <si>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</si>
  <si>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</si>
  <si>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</si>
  <si>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</si>
  <si>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</si>
  <si>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</si>
  <si>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</si>
  <si>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</si>
  <si>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</si>
  <si>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</si>
  <si>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</si>
  <si>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</si>
  <si>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</si>
  <si>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</si>
  <si>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</si>
  <si>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</si>
  <si>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</si>
  <si>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</si>
  <si>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</si>
  <si>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</si>
  <si>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</si>
  <si>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</si>
  <si>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</si>
  <si>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</si>
  <si>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</si>
  <si>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</si>
  <si>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</si>
  <si>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</si>
  <si>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</si>
  <si>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</si>
  <si>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</si>
  <si>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</si>
  <si>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</si>
  <si>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</si>
  <si>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</si>
  <si>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</si>
  <si>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</si>
  <si>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</si>
  <si>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</si>
  <si>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</si>
  <si>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</si>
  <si>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</si>
  <si>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</si>
  <si>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</si>
  <si>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</si>
  <si>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</si>
  <si>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</si>
  <si>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</si>
  <si>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</si>
  <si>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</si>
  <si>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</si>
  <si>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</si>
  <si>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</si>
  <si>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</si>
  <si>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</si>
  <si>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</si>
  <si>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</si>
  <si>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</si>
  <si>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</si>
  <si>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</si>
  <si>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</si>
  <si>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</si>
  <si>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</si>
  <si>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</si>
  <si>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</si>
  <si>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</si>
  <si>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</si>
  <si>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</si>
  <si>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</si>
  <si>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</si>
  <si>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</si>
  <si>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</si>
  <si>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</si>
  <si>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</si>
  <si>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</si>
  <si>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</si>
  <si>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</si>
  <si>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</si>
  <si>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</si>
  <si>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</si>
  <si>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</si>
  <si>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</si>
  <si>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</si>
  <si>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</si>
  <si>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</si>
  <si>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</si>
  <si>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</si>
  <si>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</si>
  <si>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</si>
  <si>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</si>
  <si>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</si>
  <si>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</si>
  <si>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</si>
  <si>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</si>
  <si>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</si>
  <si>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</si>
  <si>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</si>
  <si>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</si>
  <si>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</si>
  <si>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</si>
  <si>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</si>
  <si>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</si>
  <si>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</si>
  <si>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</si>
  <si>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</si>
  <si>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</si>
  <si>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</si>
  <si>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</si>
  <si>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</si>
  <si>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</si>
  <si>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</si>
  <si>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</si>
  <si>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</si>
  <si>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</si>
  <si>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</si>
  <si>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</si>
  <si>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</si>
  <si>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</si>
  <si>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</si>
  <si>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</si>
  <si>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</si>
  <si>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</si>
  <si>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</si>
  <si>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</si>
  <si>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</si>
  <si>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</si>
  <si>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</si>
  <si>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</si>
  <si>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</si>
  <si>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</si>
  <si>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</si>
  <si>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</si>
  <si>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</si>
  <si>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</si>
  <si>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</si>
  <si>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</si>
  <si>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</si>
  <si>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</si>
  <si>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</si>
  <si>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</si>
  <si>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</si>
  <si>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</si>
  <si>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</si>
  <si>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</si>
  <si>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</si>
  <si>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</si>
  <si>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</si>
  <si>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</si>
  <si>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</si>
  <si>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</si>
  <si>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</si>
  <si>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</si>
  <si>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</si>
  <si>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</si>
  <si>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</si>
  <si>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</si>
  <si>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</si>
  <si>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</si>
  <si>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</si>
  <si>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</si>
  <si>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</si>
  <si>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</si>
  <si>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</si>
  <si>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</si>
  <si>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</si>
  <si>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</si>
  <si>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</si>
  <si>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</si>
  <si>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</si>
  <si>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</si>
  <si>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</si>
  <si>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</si>
  <si>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</si>
  <si>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</si>
  <si>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</si>
  <si>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</si>
  <si>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</si>
  <si>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</si>
  <si>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</si>
  <si>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</si>
  <si>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</si>
  <si>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</si>
  <si>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</si>
  <si>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</si>
  <si>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</si>
  <si>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</si>
  <si>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</si>
  <si>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</si>
  <si>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</si>
  <si>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</si>
  <si>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</si>
  <si>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</si>
  <si>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</si>
  <si>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</si>
  <si>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</si>
  <si>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</si>
  <si>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</si>
  <si>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</si>
  <si>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</si>
  <si>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</si>
  <si>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</si>
  <si>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</si>
  <si>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</si>
  <si>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</si>
  <si>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</si>
  <si>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</si>
  <si>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</si>
  <si>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</si>
  <si>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</si>
  <si>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</si>
  <si>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</si>
  <si>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</si>
  <si>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</si>
  <si>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</si>
  <si>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</si>
  <si>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</si>
  <si>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</si>
  <si>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</si>
  <si>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</si>
  <si>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</si>
  <si>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</si>
  <si>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</si>
  <si>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</si>
  <si>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</si>
  <si>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</si>
  <si>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</si>
  <si>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</si>
  <si>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</si>
  <si>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</si>
  <si>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</si>
  <si>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</si>
  <si>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</si>
  <si>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</si>
  <si>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</si>
  <si>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</si>
  <si>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</si>
  <si>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</si>
  <si>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</si>
  <si>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</si>
  <si>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</si>
  <si>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</si>
  <si>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</si>
  <si>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</si>
  <si>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</si>
  <si>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</si>
  <si>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</si>
  <si>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</si>
  <si>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</si>
  <si>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</si>
  <si>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</si>
  <si>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</si>
  <si>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</si>
  <si>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</si>
  <si>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</si>
  <si>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</si>
  <si>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</si>
  <si>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</si>
  <si>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</si>
  <si>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</si>
  <si>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</si>
  <si>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</si>
  <si>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</si>
  <si>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</si>
  <si>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</si>
  <si>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</si>
  <si>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</si>
  <si>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</si>
  <si>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</si>
  <si>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</si>
  <si>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</si>
  <si>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</si>
  <si>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</si>
  <si>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</si>
  <si>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</si>
  <si>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</si>
  <si>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</si>
  <si>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</si>
  <si>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</si>
  <si>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</si>
  <si>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</si>
  <si>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</si>
  <si>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</si>
  <si>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</si>
  <si>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</si>
  <si>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</si>
  <si>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</si>
  <si>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</si>
  <si>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</si>
  <si>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</si>
  <si>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</si>
  <si>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</si>
  <si>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</si>
  <si>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</si>
  <si>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</si>
  <si>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</si>
  <si>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</si>
  <si>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</si>
  <si>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</si>
  <si>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</si>
  <si>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</si>
  <si>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</si>
  <si>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</si>
  <si>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</si>
  <si>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</si>
  <si>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</si>
  <si>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</si>
  <si>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</si>
  <si>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</si>
  <si>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</si>
  <si>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</si>
  <si>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</si>
  <si>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</si>
  <si>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</si>
  <si>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</si>
  <si>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</si>
  <si>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</si>
  <si>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</si>
  <si>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</si>
  <si>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</si>
  <si>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</si>
  <si>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</si>
  <si>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</si>
  <si>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</si>
  <si>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</si>
  <si>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</si>
  <si>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</si>
  <si>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</si>
  <si>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</si>
  <si>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</si>
  <si>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</si>
  <si>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</si>
  <si>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</si>
  <si>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</si>
  <si>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</si>
  <si>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</si>
  <si>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</si>
  <si>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</si>
  <si>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</si>
  <si>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</si>
  <si>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</si>
  <si>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</si>
  <si>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</si>
  <si>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</si>
  <si>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</si>
  <si>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</si>
  <si>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</si>
  <si>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</si>
  <si>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</si>
  <si>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</si>
  <si>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</si>
  <si>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</si>
  <si>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</si>
  <si>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</si>
  <si>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</si>
  <si>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</si>
  <si>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</si>
  <si>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</si>
  <si>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</si>
  <si>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</si>
  <si>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</si>
  <si>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</si>
  <si>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</si>
  <si>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</si>
  <si>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</si>
  <si>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</si>
  <si>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</si>
  <si>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</si>
  <si>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</si>
  <si>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</si>
  <si>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</si>
  <si>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</si>
  <si>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</si>
  <si>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</si>
  <si>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</si>
  <si>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</si>
  <si>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</si>
  <si>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</si>
  <si>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</si>
  <si>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</si>
  <si>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</si>
  <si>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</si>
  <si>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</si>
  <si>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</si>
  <si>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</si>
  <si>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</si>
  <si>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</si>
  <si>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</si>
  <si>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</si>
  <si>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</si>
  <si>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</si>
  <si>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</si>
  <si>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</si>
  <si>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</si>
  <si>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</si>
  <si>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</si>
  <si>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</si>
  <si>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</si>
  <si>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</si>
  <si>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</si>
  <si>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</si>
  <si>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</si>
  <si>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</si>
  <si>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</si>
  <si>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</si>
  <si>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</si>
  <si>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</si>
  <si>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</si>
  <si>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</si>
  <si>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</si>
  <si>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</si>
  <si>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</si>
  <si>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</si>
  <si>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</si>
  <si>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</si>
  <si>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</si>
  <si>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</si>
  <si>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</si>
  <si>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</si>
  <si>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</si>
  <si>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</si>
  <si>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</si>
  <si>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</si>
  <si>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</si>
  <si>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</si>
  <si>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</si>
  <si>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</si>
  <si>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</si>
  <si>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</si>
  <si>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</si>
  <si>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</si>
  <si>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</si>
  <si>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</si>
  <si>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</si>
  <si>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</si>
  <si>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</si>
  <si>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</si>
  <si>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</si>
  <si>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</si>
  <si>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</si>
  <si>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</si>
  <si>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31111M290010000 PRESIDENCIA MUNICIPAL</t>
  </si>
  <si>
    <t>31111M290020000 SECRETARIA DEL AYUNTAMIENTO</t>
  </si>
  <si>
    <t>31111M290030000 TESORERIA MUNICIPAL</t>
  </si>
  <si>
    <t>31111M290040000 DIRECCION DE RECURSOS HUMANOS</t>
  </si>
  <si>
    <t>31111M290050000 OFICIALIA MAYOR</t>
  </si>
  <si>
    <t>31111M290060000 DIRECCION DE OBRAS PUBLICAS</t>
  </si>
  <si>
    <t>31111M290070000 DIRECCION DE DESARROLLO SOCIAL</t>
  </si>
  <si>
    <t>31111M290080000 DIRECCION DE SEGURIDAD PUBLICA,TRANSITO</t>
  </si>
  <si>
    <t>31111M290090000 UNIDAD DE TRANSPARENCIA</t>
  </si>
  <si>
    <t>31111M290100000 DIRECCION DE ATENCION A LA JUVENTUD</t>
  </si>
  <si>
    <t>31111M290110000 DIRECCION DE DESARROLLO RURAL</t>
  </si>
  <si>
    <t>31111M290120000 DIRECCION DE DESARROLLO ECONOMICO Y TURI</t>
  </si>
  <si>
    <t>31111M290130000 DIRECCION DE DESARROLLO URBANO</t>
  </si>
  <si>
    <t>31111M290140000 DIRECCION DE CASA DE LA CULTURA</t>
  </si>
  <si>
    <t>31111M290150000 DIRECCION DE PLANEACION MUNICIPAL</t>
  </si>
  <si>
    <t>31111M290160000 DIRECCION DE SERVICIOS PUBLICOS MUNICIPA</t>
  </si>
  <si>
    <t>31111M290170000 DIRECCION DE MEDIO AMBIENTE</t>
  </si>
  <si>
    <t>31111M290180000 DIRECCION DE DERECHOS HUMANOS</t>
  </si>
  <si>
    <t>31111M290190000 DIRECCION DE FISCALIZACION</t>
  </si>
  <si>
    <t>31111M290200000 DIRECCION DE EDUCACION Y FOMENTO CIVICO</t>
  </si>
  <si>
    <t>31111M290210000 DIRECCION DE DEPORTE</t>
  </si>
  <si>
    <t>31111M290220000 DIRECCION DE SALUD</t>
  </si>
  <si>
    <t>31111M290230000 UNIDAD DE ASUNTOS JURIDICOS</t>
  </si>
  <si>
    <t>31111M290240000 UNIDAD DE PROTECCION CIVIL</t>
  </si>
  <si>
    <t>31111M290250000 JUZGADO ADMINISTRATIVO MUNICIPAL</t>
  </si>
  <si>
    <t>31111M290260000 UNIDAD DE ATENCION A MIGRANTES</t>
  </si>
  <si>
    <t>31111M290270000 CONTRALORIA MUNICIPAL</t>
  </si>
  <si>
    <t>MUNICIPIO DE SAN FELIPE</t>
  </si>
  <si>
    <t>al 31 de Diciembre de 2023 y al 30 de Junio de 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</si>
  <si>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31 de Diciembre de 2023 y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</si>
</sst>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="70" zoomScaleNormal="70" workbookViewId="0">
      <selection activeCell="A20" sqref="A20"/>
    </sheetView>
  </sheetViews>
  <sheetFormatPr baseColWidth="10" defaultColWidth="11" defaultRowHeight="15" x14ac:dyDescent="0.25"/>
  <cols>
    <col min="1" max="1" width="96.42578125" customWidth="1"/>
    <col min="2" max="2" width="19.5703125" bestFit="1" customWidth="1"/>
    <col min="3" max="3" width="20.140625" bestFit="1" customWidth="1"/>
    <col min="4" max="4" width="98.7109375" bestFit="1" customWidth="1"/>
    <col min="5" max="5" width="19.5703125" bestFit="1" customWidth="1"/>
    <col min="6" max="6" width="20.140625" bestFit="1" customWidth="1"/>
  </cols>
  <sheetData>
    <row r="1" spans="1:6" ht="40.9" customHeight="1" x14ac:dyDescent="0.25">
      <c r="A1" s="162" t="s">
        <v>0</v>
      </c>
      <c r="B1" s="163"/>
      <c r="C1" s="163"/>
      <c r="D1" s="163"/>
      <c r="E1" s="163"/>
      <c r="F1" s="164"/>
    </row>
    <row r="2" spans="1:6" ht="15" customHeight="1" x14ac:dyDescent="0.25">
      <c r="A2" s="110" t="s">
        <v>619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620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160445718.83000001</v>
      </c>
      <c r="C9" s="47">
        <f>SUM(C10:C16)</f>
        <v>86131939.5</v>
      </c>
      <c r="D9" s="46" t="s">
        <v>10</v>
      </c>
      <c r="E9" s="47">
        <f>SUM(E10:E18)</f>
        <v>-33822.749999999971</v>
      </c>
      <c r="F9" s="47">
        <f>SUM(F10:F18)</f>
        <v>8057999.6699999999</v>
      </c>
    </row>
    <row r="10" spans="1:6" x14ac:dyDescent="0.25">
      <c r="A10" s="48" t="s">
        <v>11</v>
      </c>
      <c r="B10" s="161">
        <v>0</v>
      </c>
      <c r="C10" s="161">
        <v>0</v>
      </c>
      <c r="D10" s="48" t="s">
        <v>12</v>
      </c>
      <c r="E10" s="47">
        <v>6018.4</v>
      </c>
      <c r="F10" s="47">
        <v>-1084.08</v>
      </c>
    </row>
    <row r="11" spans="1:6" x14ac:dyDescent="0.25">
      <c r="A11" s="48" t="s">
        <v>13</v>
      </c>
      <c r="B11" s="161">
        <v>136513580.18000001</v>
      </c>
      <c r="C11" s="161">
        <v>55456691.799999997</v>
      </c>
      <c r="D11" s="48" t="s">
        <v>14</v>
      </c>
      <c r="E11" s="47">
        <v>101988.6</v>
      </c>
      <c r="F11" s="47">
        <v>3314443.99</v>
      </c>
    </row>
    <row r="12" spans="1:6" x14ac:dyDescent="0.25">
      <c r="A12" s="48" t="s">
        <v>15</v>
      </c>
      <c r="B12" s="161">
        <v>0</v>
      </c>
      <c r="C12" s="161">
        <v>0</v>
      </c>
      <c r="D12" s="48" t="s">
        <v>16</v>
      </c>
      <c r="E12" s="47">
        <v>-29.12</v>
      </c>
      <c r="F12" s="47">
        <v>473365.18</v>
      </c>
    </row>
    <row r="13" spans="1:6" x14ac:dyDescent="0.25">
      <c r="A13" s="48" t="s">
        <v>17</v>
      </c>
      <c r="B13" s="161">
        <v>23932138.649999999</v>
      </c>
      <c r="C13" s="161">
        <v>30675247.699999999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161">
        <v>0</v>
      </c>
      <c r="C14" s="161">
        <v>0</v>
      </c>
      <c r="D14" s="48" t="s">
        <v>20</v>
      </c>
      <c r="E14" s="47">
        <v>8000</v>
      </c>
      <c r="F14" s="47">
        <v>8000</v>
      </c>
    </row>
    <row r="15" spans="1:6" x14ac:dyDescent="0.25">
      <c r="A15" s="48" t="s">
        <v>21</v>
      </c>
      <c r="B15" s="161">
        <v>0</v>
      </c>
      <c r="C15" s="161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161">
        <v>0</v>
      </c>
      <c r="C16" s="161">
        <v>0</v>
      </c>
      <c r="D16" s="48" t="s">
        <v>24</v>
      </c>
      <c r="E16" s="47">
        <v>-405856.36</v>
      </c>
      <c r="F16" s="47">
        <v>-1643854.85</v>
      </c>
    </row>
    <row r="17" spans="1:6" x14ac:dyDescent="0.25">
      <c r="A17" s="46" t="s">
        <v>25</v>
      </c>
      <c r="B17" s="47">
        <f>SUM(B18:B24)</f>
        <v>4838319.45</v>
      </c>
      <c r="C17" s="47">
        <f>SUM(C18:C24)</f>
        <v>4754446.72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256055.73</v>
      </c>
      <c r="F18" s="47">
        <v>5907129.4299999997</v>
      </c>
    </row>
    <row r="19" spans="1:6" x14ac:dyDescent="0.25">
      <c r="A19" s="48" t="s">
        <v>29</v>
      </c>
      <c r="B19" s="47">
        <v>-133.52000000000001</v>
      </c>
      <c r="C19" s="47">
        <v>-133.16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4113383.56</v>
      </c>
      <c r="C20" s="47">
        <v>4044216.97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58178.73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7499.98</v>
      </c>
      <c r="C22" s="47">
        <v>15000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659390.69999999995</v>
      </c>
      <c r="C24" s="47">
        <v>695362.91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28883023.170000002</v>
      </c>
      <c r="C25" s="47">
        <f>SUM(C26:C30)</f>
        <v>47652351.379999995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960986.39</v>
      </c>
      <c r="C26" s="47">
        <v>682586.39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336705.34</v>
      </c>
      <c r="C27" s="47">
        <v>336705.34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27585331.440000001</v>
      </c>
      <c r="C29" s="47">
        <v>46633059.649999999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194167061.44999999</v>
      </c>
      <c r="C47" s="4">
        <f>C9+C17+C25+C31+C37+C38+C41</f>
        <v>138538737.59999999</v>
      </c>
      <c r="D47" s="2" t="s">
        <v>84</v>
      </c>
      <c r="E47" s="4">
        <f>E9+E19+E23+E26+E27+E31+E38+E42</f>
        <v>-33822.749999999971</v>
      </c>
      <c r="F47" s="4">
        <f>F9+F19+F23+F26+F27+F31+F38+F42</f>
        <v>8057999.6699999999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766641919</v>
      </c>
      <c r="C52" s="47">
        <v>649069277.5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108678515.27</v>
      </c>
      <c r="C53" s="47">
        <v>108604459.27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1648026.83</v>
      </c>
      <c r="C54" s="47">
        <v>1648026.83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-84996376.900000006</v>
      </c>
      <c r="C55" s="47">
        <v>-84996376.900000006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41621.93</v>
      </c>
      <c r="C56" s="47">
        <v>41621.93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-33822.749999999971</v>
      </c>
      <c r="F59" s="4">
        <f>F47+F57</f>
        <v>8057999.6699999999</v>
      </c>
    </row>
    <row r="60" spans="1:6" x14ac:dyDescent="0.25">
      <c r="A60" s="3" t="s">
        <v>104</v>
      </c>
      <c r="B60" s="4">
        <f>SUM(B50:B58)</f>
        <v>792013706.13</v>
      </c>
      <c r="C60" s="4">
        <f>SUM(C50:C58)</f>
        <v>674367008.63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986180767.57999992</v>
      </c>
      <c r="C62" s="4">
        <f>SUM(C47+C60)</f>
        <v>812905746.23000002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133764371.31</v>
      </c>
      <c r="F63" s="47">
        <f>SUM(F64:F66)</f>
        <v>129386151.31</v>
      </c>
    </row>
    <row r="64" spans="1:6" x14ac:dyDescent="0.25">
      <c r="A64" s="45"/>
      <c r="B64" s="45"/>
      <c r="C64" s="45"/>
      <c r="D64" s="46" t="s">
        <v>108</v>
      </c>
      <c r="E64" s="47">
        <v>75451446.780000001</v>
      </c>
      <c r="F64" s="47">
        <v>75451446.780000001</v>
      </c>
    </row>
    <row r="65" spans="1:6" x14ac:dyDescent="0.25">
      <c r="A65" s="45"/>
      <c r="B65" s="45"/>
      <c r="C65" s="45"/>
      <c r="D65" s="50" t="s">
        <v>109</v>
      </c>
      <c r="E65" s="47">
        <v>58312924.530000001</v>
      </c>
      <c r="F65" s="47">
        <v>53934704.530000001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852450219.01999998</v>
      </c>
      <c r="F68" s="47">
        <f>SUM(F69:F73)</f>
        <v>675461595.25</v>
      </c>
    </row>
    <row r="69" spans="1:6" x14ac:dyDescent="0.25">
      <c r="A69" s="53"/>
      <c r="B69" s="45"/>
      <c r="C69" s="45"/>
      <c r="D69" s="46" t="s">
        <v>112</v>
      </c>
      <c r="E69" s="47">
        <v>177513312.71000001</v>
      </c>
      <c r="F69" s="47">
        <v>119364251.09999999</v>
      </c>
    </row>
    <row r="70" spans="1:6" x14ac:dyDescent="0.25">
      <c r="A70" s="53"/>
      <c r="B70" s="45"/>
      <c r="C70" s="45"/>
      <c r="D70" s="46" t="s">
        <v>113</v>
      </c>
      <c r="E70" s="47">
        <v>674895461.80999994</v>
      </c>
      <c r="F70" s="47">
        <v>556055899.64999998</v>
      </c>
    </row>
    <row r="71" spans="1:6" x14ac:dyDescent="0.25">
      <c r="A71" s="53"/>
      <c r="B71" s="45"/>
      <c r="C71" s="45"/>
      <c r="D71" s="46" t="s">
        <v>114</v>
      </c>
      <c r="E71" s="47">
        <v>41444.5</v>
      </c>
      <c r="F71" s="47">
        <v>41444.5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986214590.32999992</v>
      </c>
      <c r="F79" s="4">
        <f>F63+F68+F75</f>
        <v>804847746.55999994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986180767.57999992</v>
      </c>
      <c r="F81" s="4">
        <f>F59+F79</f>
        <v>812905746.2299999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9 B17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46 B47 B17:C17 B25:C25 B57:C62 E19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75" zoomScaleNormal="75" workbookViewId="0">
      <selection activeCell="A20" sqref="A2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439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MUNICIPIO DE SAN FELIPE</v>
      </c>
      <c r="B2" s="184"/>
      <c r="C2" s="184"/>
      <c r="D2" s="184"/>
      <c r="E2" s="184"/>
      <c r="F2" s="184"/>
      <c r="G2" s="185"/>
    </row>
    <row r="3" spans="1:7" x14ac:dyDescent="0.25">
      <c r="A3" s="180" t="s">
        <v>440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x14ac:dyDescent="0.25">
      <c r="A5" s="174" t="s">
        <v>441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458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MUNICIPIO DE SAN FELIPE</v>
      </c>
      <c r="B2" s="184"/>
      <c r="C2" s="184"/>
      <c r="D2" s="184"/>
      <c r="E2" s="184"/>
      <c r="F2" s="184"/>
      <c r="G2" s="185"/>
    </row>
    <row r="3" spans="1:7" x14ac:dyDescent="0.25">
      <c r="A3" s="180" t="s">
        <v>459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x14ac:dyDescent="0.25">
      <c r="A5" s="174" t="s">
        <v>441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474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MUNICIPIO DE SAN FELIPE</v>
      </c>
      <c r="B2" s="184"/>
      <c r="C2" s="184"/>
      <c r="D2" s="184"/>
      <c r="E2" s="184"/>
      <c r="F2" s="184"/>
      <c r="G2" s="185"/>
    </row>
    <row r="3" spans="1:7" x14ac:dyDescent="0.25">
      <c r="A3" s="180" t="s">
        <v>475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499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MUNICIPIO DE SAN FELIPE</v>
      </c>
      <c r="B2" s="184"/>
      <c r="C2" s="184"/>
      <c r="D2" s="184"/>
      <c r="E2" s="184"/>
      <c r="F2" s="184"/>
      <c r="G2" s="185"/>
    </row>
    <row r="3" spans="1:7" x14ac:dyDescent="0.25">
      <c r="A3" s="180" t="s">
        <v>500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1" t="s">
        <v>503</v>
      </c>
      <c r="B1" s="163"/>
      <c r="C1" s="163"/>
      <c r="D1" s="163"/>
      <c r="E1" s="163"/>
      <c r="F1" s="163"/>
    </row>
    <row r="2" spans="1:6" x14ac:dyDescent="0.25">
      <c r="A2" s="183" t="str">
        <f>'Formato 1'!A2</f>
        <v>MUNICIPIO DE SAN FELIPE</v>
      </c>
      <c r="B2" s="184"/>
      <c r="C2" s="184"/>
      <c r="D2" s="184"/>
      <c r="E2" s="184"/>
      <c r="F2" s="185"/>
    </row>
    <row r="3" spans="1:6" x14ac:dyDescent="0.25">
      <c r="A3" s="180" t="s">
        <v>504</v>
      </c>
      <c r="B3" s="181"/>
      <c r="C3" s="181"/>
      <c r="D3" s="181"/>
      <c r="E3" s="181"/>
      <c r="F3" s="182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155"/>
      <c r="C10" s="155"/>
      <c r="D10" s="155"/>
      <c r="E10" s="155"/>
      <c r="F10" s="155"/>
    </row>
    <row r="11" spans="1:6" x14ac:dyDescent="0.25">
      <c r="A11" s="67" t="s">
        <v>515</v>
      </c>
      <c r="B11" s="155"/>
      <c r="C11" s="155"/>
      <c r="D11" s="155"/>
      <c r="E11" s="155"/>
      <c r="F11" s="155"/>
    </row>
    <row r="12" spans="1:6" x14ac:dyDescent="0.25">
      <c r="A12" s="67" t="s">
        <v>516</v>
      </c>
      <c r="B12" s="155"/>
      <c r="C12" s="155"/>
      <c r="D12" s="155"/>
      <c r="E12" s="155"/>
      <c r="F12" s="155"/>
    </row>
    <row r="13" spans="1:6" x14ac:dyDescent="0.25">
      <c r="A13" s="67" t="s">
        <v>517</v>
      </c>
      <c r="B13" s="155"/>
      <c r="C13" s="155"/>
      <c r="D13" s="155"/>
      <c r="E13" s="155"/>
      <c r="F13" s="155"/>
    </row>
    <row r="14" spans="1:6" x14ac:dyDescent="0.25">
      <c r="A14" s="146" t="s">
        <v>518</v>
      </c>
      <c r="B14" s="155"/>
      <c r="C14" s="155"/>
      <c r="D14" s="155"/>
      <c r="E14" s="155"/>
      <c r="F14" s="155"/>
    </row>
    <row r="15" spans="1:6" x14ac:dyDescent="0.25">
      <c r="A15" s="67" t="s">
        <v>515</v>
      </c>
      <c r="B15" s="155"/>
      <c r="C15" s="155"/>
      <c r="D15" s="155"/>
      <c r="E15" s="155"/>
      <c r="F15" s="155"/>
    </row>
    <row r="16" spans="1:6" x14ac:dyDescent="0.25">
      <c r="A16" s="67" t="s">
        <v>516</v>
      </c>
      <c r="B16" s="156"/>
      <c r="C16" s="156"/>
      <c r="D16" s="156"/>
      <c r="E16" s="156"/>
      <c r="F16" s="156"/>
    </row>
    <row r="17" spans="1:6" x14ac:dyDescent="0.25">
      <c r="A17" s="67" t="s">
        <v>517</v>
      </c>
      <c r="B17" s="157"/>
      <c r="C17" s="157"/>
      <c r="D17" s="157"/>
      <c r="E17" s="157"/>
      <c r="F17" s="157"/>
    </row>
    <row r="18" spans="1:6" x14ac:dyDescent="0.25">
      <c r="A18" s="146" t="s">
        <v>519</v>
      </c>
      <c r="B18" s="157"/>
      <c r="C18" s="157"/>
      <c r="D18" s="157"/>
      <c r="E18" s="157"/>
      <c r="F18" s="157"/>
    </row>
    <row r="19" spans="1:6" x14ac:dyDescent="0.25">
      <c r="A19" s="146" t="s">
        <v>520</v>
      </c>
      <c r="B19" s="157"/>
      <c r="C19" s="157"/>
      <c r="D19" s="157"/>
      <c r="E19" s="157"/>
      <c r="F19" s="157"/>
    </row>
    <row r="20" spans="1:6" x14ac:dyDescent="0.25">
      <c r="A20" s="146" t="s">
        <v>521</v>
      </c>
      <c r="B20" s="158"/>
      <c r="C20" s="158"/>
      <c r="D20" s="158"/>
      <c r="E20" s="158"/>
      <c r="F20" s="158"/>
    </row>
    <row r="21" spans="1:6" x14ac:dyDescent="0.25">
      <c r="A21" s="146" t="s">
        <v>522</v>
      </c>
      <c r="B21" s="158"/>
      <c r="C21" s="158"/>
      <c r="D21" s="158"/>
      <c r="E21" s="158"/>
      <c r="F21" s="158"/>
    </row>
    <row r="22" spans="1:6" x14ac:dyDescent="0.25">
      <c r="A22" s="146" t="s">
        <v>523</v>
      </c>
      <c r="B22" s="158"/>
      <c r="C22" s="158"/>
      <c r="D22" s="158"/>
      <c r="E22" s="158"/>
      <c r="F22" s="158"/>
    </row>
    <row r="23" spans="1:6" x14ac:dyDescent="0.25">
      <c r="A23" s="146" t="s">
        <v>524</v>
      </c>
      <c r="B23" s="158"/>
      <c r="C23" s="158"/>
      <c r="D23" s="158"/>
      <c r="E23" s="158"/>
      <c r="F23" s="158"/>
    </row>
    <row r="24" spans="1:6" x14ac:dyDescent="0.25">
      <c r="A24" s="146" t="s">
        <v>525</v>
      </c>
      <c r="B24" s="150"/>
      <c r="C24" s="150"/>
      <c r="D24" s="150"/>
      <c r="E24" s="150"/>
      <c r="F24" s="150"/>
    </row>
    <row r="25" spans="1:6" x14ac:dyDescent="0.25">
      <c r="A25" s="146" t="s">
        <v>526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149"/>
      <c r="C27" s="149"/>
      <c r="D27" s="149"/>
      <c r="E27" s="149"/>
      <c r="F27" s="149"/>
    </row>
    <row r="28" spans="1:6" x14ac:dyDescent="0.25">
      <c r="A28" s="146" t="s">
        <v>528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529</v>
      </c>
      <c r="B30" s="53"/>
      <c r="C30" s="53"/>
      <c r="D30" s="53"/>
      <c r="E30" s="53"/>
      <c r="F30" s="53"/>
    </row>
    <row r="31" spans="1:6" x14ac:dyDescent="0.25">
      <c r="A31" s="154" t="s">
        <v>514</v>
      </c>
      <c r="B31" s="91"/>
      <c r="C31" s="91"/>
      <c r="D31" s="91"/>
      <c r="E31" s="91"/>
      <c r="F31" s="91"/>
    </row>
    <row r="32" spans="1:6" x14ac:dyDescent="0.25">
      <c r="A32" s="154" t="s">
        <v>518</v>
      </c>
      <c r="B32" s="91"/>
      <c r="C32" s="91"/>
      <c r="D32" s="91"/>
      <c r="E32" s="91"/>
      <c r="F32" s="91"/>
    </row>
    <row r="33" spans="1:6" x14ac:dyDescent="0.25">
      <c r="A33" s="154" t="s">
        <v>530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531</v>
      </c>
      <c r="B35" s="53"/>
      <c r="C35" s="53"/>
      <c r="D35" s="53"/>
      <c r="E35" s="53"/>
      <c r="F35" s="53"/>
    </row>
    <row r="36" spans="1:6" x14ac:dyDescent="0.25">
      <c r="A36" s="154" t="s">
        <v>532</v>
      </c>
      <c r="B36" s="53"/>
      <c r="C36" s="53"/>
      <c r="D36" s="53"/>
      <c r="E36" s="53"/>
      <c r="F36" s="53"/>
    </row>
    <row r="37" spans="1:6" x14ac:dyDescent="0.25">
      <c r="A37" s="154" t="s">
        <v>533</v>
      </c>
      <c r="B37" s="53"/>
      <c r="C37" s="53"/>
      <c r="D37" s="53"/>
      <c r="E37" s="53"/>
      <c r="F37" s="53"/>
    </row>
    <row r="38" spans="1:6" x14ac:dyDescent="0.25">
      <c r="A38" s="154" t="s">
        <v>534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536</v>
      </c>
      <c r="B42" s="53"/>
      <c r="C42" s="53"/>
      <c r="D42" s="53"/>
      <c r="E42" s="53"/>
      <c r="F42" s="53"/>
    </row>
    <row r="43" spans="1:6" x14ac:dyDescent="0.25">
      <c r="A43" s="154" t="s">
        <v>537</v>
      </c>
      <c r="B43" s="91"/>
      <c r="C43" s="91"/>
      <c r="D43" s="91"/>
      <c r="E43" s="91"/>
      <c r="F43" s="91"/>
    </row>
    <row r="44" spans="1:6" x14ac:dyDescent="0.25">
      <c r="A44" s="154" t="s">
        <v>538</v>
      </c>
      <c r="B44" s="91"/>
      <c r="C44" s="91"/>
      <c r="D44" s="91"/>
      <c r="E44" s="91"/>
      <c r="F44" s="91"/>
    </row>
    <row r="45" spans="1:6" x14ac:dyDescent="0.25">
      <c r="A45" s="154" t="s">
        <v>539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540</v>
      </c>
      <c r="B47" s="53"/>
      <c r="C47" s="53"/>
      <c r="D47" s="53"/>
      <c r="E47" s="53"/>
      <c r="F47" s="53"/>
    </row>
    <row r="48" spans="1:6" x14ac:dyDescent="0.25">
      <c r="A48" s="154" t="s">
        <v>538</v>
      </c>
      <c r="B48" s="91"/>
      <c r="C48" s="91"/>
      <c r="D48" s="91"/>
      <c r="E48" s="91"/>
      <c r="F48" s="91"/>
    </row>
    <row r="49" spans="1:6" x14ac:dyDescent="0.25">
      <c r="A49" s="154" t="s">
        <v>539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541</v>
      </c>
      <c r="B51" s="53"/>
      <c r="C51" s="53"/>
      <c r="D51" s="53"/>
      <c r="E51" s="53"/>
      <c r="F51" s="53"/>
    </row>
    <row r="52" spans="1:6" x14ac:dyDescent="0.25">
      <c r="A52" s="154" t="s">
        <v>538</v>
      </c>
      <c r="B52" s="91"/>
      <c r="C52" s="91"/>
      <c r="D52" s="91"/>
      <c r="E52" s="91"/>
      <c r="F52" s="91"/>
    </row>
    <row r="53" spans="1:6" x14ac:dyDescent="0.25">
      <c r="A53" s="154" t="s">
        <v>539</v>
      </c>
      <c r="B53" s="91"/>
      <c r="C53" s="91"/>
      <c r="D53" s="91"/>
      <c r="E53" s="91"/>
      <c r="F53" s="91"/>
    </row>
    <row r="54" spans="1:6" x14ac:dyDescent="0.25">
      <c r="A54" s="154" t="s">
        <v>542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543</v>
      </c>
      <c r="B56" s="53"/>
      <c r="C56" s="53"/>
      <c r="D56" s="53"/>
      <c r="E56" s="53"/>
      <c r="F56" s="53"/>
    </row>
    <row r="57" spans="1:6" x14ac:dyDescent="0.25">
      <c r="A57" s="154" t="s">
        <v>538</v>
      </c>
      <c r="B57" s="91"/>
      <c r="C57" s="91"/>
      <c r="D57" s="91"/>
      <c r="E57" s="91"/>
      <c r="F57" s="91"/>
    </row>
    <row r="58" spans="1:6" x14ac:dyDescent="0.25">
      <c r="A58" s="154" t="s">
        <v>539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544</v>
      </c>
      <c r="B60" s="53"/>
      <c r="C60" s="53"/>
      <c r="D60" s="53"/>
      <c r="E60" s="53"/>
      <c r="F60" s="53"/>
    </row>
    <row r="61" spans="1:6" x14ac:dyDescent="0.25">
      <c r="A61" s="154" t="s">
        <v>545</v>
      </c>
      <c r="B61" s="141"/>
      <c r="C61" s="141"/>
      <c r="D61" s="141"/>
      <c r="E61" s="141"/>
      <c r="F61" s="141"/>
    </row>
    <row r="62" spans="1:6" x14ac:dyDescent="0.25">
      <c r="A62" s="154" t="s">
        <v>546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547</v>
      </c>
      <c r="B64" s="141"/>
      <c r="C64" s="141"/>
      <c r="D64" s="141"/>
      <c r="E64" s="141"/>
      <c r="F64" s="141"/>
    </row>
    <row r="65" spans="1:6" x14ac:dyDescent="0.25">
      <c r="A65" s="154" t="s">
        <v>548</v>
      </c>
      <c r="B65" s="141"/>
      <c r="C65" s="141"/>
      <c r="D65" s="141"/>
      <c r="E65" s="141"/>
      <c r="F65" s="141"/>
    </row>
    <row r="66" spans="1:6" x14ac:dyDescent="0.25">
      <c r="A66" s="154" t="s">
        <v>549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8" t="s">
        <v>439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MUNICIPIO DE SAN FELIPE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186" t="s">
        <v>442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70" t="s">
        <v>443</v>
      </c>
      <c r="C7" s="187"/>
      <c r="D7" s="187"/>
      <c r="E7" s="187"/>
      <c r="F7" s="187"/>
      <c r="G7" s="187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458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MUNICIPIO DE SAN FELIPE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190" t="s">
        <v>460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7" t="s">
        <v>443</v>
      </c>
      <c r="C7" s="187"/>
      <c r="D7" s="187"/>
      <c r="E7" s="187"/>
      <c r="F7" s="187"/>
      <c r="G7" s="187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474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MUNICIPIO DE SAN FELIPE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3" t="s">
        <v>442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f>+F5+1</f>
        <v>2022</v>
      </c>
    </row>
    <row r="6" spans="1:7" ht="32.25" x14ac:dyDescent="0.25">
      <c r="A6" s="170"/>
      <c r="B6" s="195"/>
      <c r="C6" s="195"/>
      <c r="D6" s="195"/>
      <c r="E6" s="195"/>
      <c r="F6" s="195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2" t="s">
        <v>497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498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499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MUNICIPIO DE SAN FELIPE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6" t="s">
        <v>460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2" t="s">
        <v>497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498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8" t="s">
        <v>503</v>
      </c>
      <c r="B1" s="198"/>
      <c r="C1" s="198"/>
      <c r="D1" s="198"/>
      <c r="E1" s="198"/>
      <c r="F1" s="198"/>
    </row>
    <row r="2" spans="1:6" ht="20.100000000000001" customHeight="1" x14ac:dyDescent="0.25">
      <c r="A2" s="110" t="str">
        <f>'Formato 1'!A2</f>
        <v>MUNICIPIO DE SAN FELIPE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2" t="s">
        <v>122</v>
      </c>
      <c r="B1" s="163"/>
      <c r="C1" s="163"/>
      <c r="D1" s="163"/>
      <c r="E1" s="163"/>
      <c r="F1" s="163"/>
      <c r="G1" s="163"/>
      <c r="H1" s="164"/>
    </row>
    <row r="2" spans="1:8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8058999.6699999999</v>
      </c>
      <c r="C18" s="108"/>
      <c r="D18" s="108"/>
      <c r="E18" s="108"/>
      <c r="F18" s="4">
        <v>33822.75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8058999.6699999999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33822.75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5" t="s">
        <v>151</v>
      </c>
      <c r="B33" s="165"/>
      <c r="C33" s="165"/>
      <c r="D33" s="165"/>
      <c r="E33" s="165"/>
      <c r="F33" s="165"/>
      <c r="G33" s="165"/>
      <c r="H33" s="165"/>
    </row>
    <row r="34" spans="1:8" ht="14.45" customHeight="1" x14ac:dyDescent="0.25">
      <c r="A34" s="165"/>
      <c r="B34" s="165"/>
      <c r="C34" s="165"/>
      <c r="D34" s="165"/>
      <c r="E34" s="165"/>
      <c r="F34" s="165"/>
      <c r="G34" s="165"/>
      <c r="H34" s="165"/>
    </row>
    <row r="35" spans="1:8" ht="14.45" customHeight="1" x14ac:dyDescent="0.25">
      <c r="A35" s="165"/>
      <c r="B35" s="165"/>
      <c r="C35" s="165"/>
      <c r="D35" s="165"/>
      <c r="E35" s="165"/>
      <c r="F35" s="165"/>
      <c r="G35" s="165"/>
      <c r="H35" s="165"/>
    </row>
    <row r="36" spans="1:8" ht="14.45" customHeight="1" x14ac:dyDescent="0.25">
      <c r="A36" s="165"/>
      <c r="B36" s="165"/>
      <c r="C36" s="165"/>
      <c r="D36" s="165"/>
      <c r="E36" s="165"/>
      <c r="F36" s="165"/>
      <c r="G36" s="165"/>
      <c r="H36" s="165"/>
    </row>
    <row r="37" spans="1:8" ht="14.45" customHeight="1" x14ac:dyDescent="0.25">
      <c r="A37" s="165"/>
      <c r="B37" s="165"/>
      <c r="C37" s="165"/>
      <c r="D37" s="165"/>
      <c r="E37" s="165"/>
      <c r="F37" s="165"/>
      <c r="G37" s="165"/>
      <c r="H37" s="165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A17" sqref="A1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2" t="s">
        <v>162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60" t="s">
        <v>621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2" t="s">
        <v>183</v>
      </c>
      <c r="B1" s="163"/>
      <c r="C1" s="163"/>
      <c r="D1" s="164"/>
    </row>
    <row r="2" spans="1:4" x14ac:dyDescent="0.25">
      <c r="A2" s="110" t="str">
        <f>'Formato 1'!A2</f>
        <v>MUNICIPIO DE SAN FELIPE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+'Formato 1'!A4</f>
        <v>al 31 de Diciembre de 2023 y al 30 de Junio de 2024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455621729.63999999</v>
      </c>
      <c r="C8" s="14">
        <f>SUM(C9:C11)</f>
        <v>290727401.66000003</v>
      </c>
      <c r="D8" s="14">
        <f>SUM(D9:D11)</f>
        <v>291108778.17000002</v>
      </c>
    </row>
    <row r="9" spans="1:4" x14ac:dyDescent="0.25">
      <c r="A9" s="58" t="s">
        <v>189</v>
      </c>
      <c r="B9" s="94">
        <v>216910397.43000001</v>
      </c>
      <c r="C9" s="94">
        <v>157697145.18000001</v>
      </c>
      <c r="D9" s="94">
        <v>158078521.69</v>
      </c>
    </row>
    <row r="10" spans="1:4" x14ac:dyDescent="0.25">
      <c r="A10" s="58" t="s">
        <v>190</v>
      </c>
      <c r="B10" s="94">
        <v>238711332.21000001</v>
      </c>
      <c r="C10" s="94">
        <v>133030256.48</v>
      </c>
      <c r="D10" s="94">
        <v>133030256.48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455621729.63999999</v>
      </c>
      <c r="C13" s="14">
        <f>C14+C15</f>
        <v>226482566.44999999</v>
      </c>
      <c r="D13" s="14">
        <f>D14+D15</f>
        <v>226380577.85000002</v>
      </c>
    </row>
    <row r="14" spans="1:4" x14ac:dyDescent="0.25">
      <c r="A14" s="58" t="s">
        <v>193</v>
      </c>
      <c r="B14" s="94">
        <v>216910397.43000001</v>
      </c>
      <c r="C14" s="94">
        <v>100601901.08</v>
      </c>
      <c r="D14" s="94">
        <v>100499912.48</v>
      </c>
    </row>
    <row r="15" spans="1:4" x14ac:dyDescent="0.25">
      <c r="A15" s="58" t="s">
        <v>194</v>
      </c>
      <c r="B15" s="94">
        <v>238711332.21000001</v>
      </c>
      <c r="C15" s="94">
        <v>125880665.37</v>
      </c>
      <c r="D15" s="94">
        <v>125880665.37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101476834.78999999</v>
      </c>
      <c r="D17" s="14">
        <f>D18+D19</f>
        <v>101476834.78999999</v>
      </c>
    </row>
    <row r="18" spans="1:4" x14ac:dyDescent="0.25">
      <c r="A18" s="58" t="s">
        <v>196</v>
      </c>
      <c r="B18" s="16">
        <v>0</v>
      </c>
      <c r="C18" s="47">
        <v>52539388.600000001</v>
      </c>
      <c r="D18" s="47">
        <v>52539388.600000001</v>
      </c>
    </row>
    <row r="19" spans="1:4" x14ac:dyDescent="0.25">
      <c r="A19" s="58" t="s">
        <v>197</v>
      </c>
      <c r="B19" s="16">
        <v>0</v>
      </c>
      <c r="C19" s="47">
        <v>48937446.189999998</v>
      </c>
      <c r="D19" s="47">
        <v>48937446.189999998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165721670.00000003</v>
      </c>
      <c r="D21" s="14">
        <f>D8-D13+D17</f>
        <v>166205035.10999998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165721670.00000003</v>
      </c>
      <c r="D23" s="14">
        <f>D21-D11</f>
        <v>166205035.10999998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64244835.210000038</v>
      </c>
      <c r="D25" s="14">
        <f>D23-D17</f>
        <v>64728200.319999993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64244835.210000038</v>
      </c>
      <c r="D33" s="4">
        <f>D25+D29</f>
        <v>64728200.319999993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216910397.43000001</v>
      </c>
      <c r="C48" s="96">
        <f>C9</f>
        <v>157697145.18000001</v>
      </c>
      <c r="D48" s="96">
        <f>D9</f>
        <v>158078521.69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216910397.43000001</v>
      </c>
      <c r="C53" s="47">
        <f>C14</f>
        <v>100601901.08</v>
      </c>
      <c r="D53" s="47">
        <f>D14</f>
        <v>100499912.48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52539388.600000001</v>
      </c>
      <c r="D55" s="47">
        <f>D18</f>
        <v>52539388.600000001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109634632.70000002</v>
      </c>
      <c r="D57" s="4">
        <f>D48+D49-D53+D55</f>
        <v>110117997.81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109634632.70000002</v>
      </c>
      <c r="D59" s="4">
        <f>D57-D49</f>
        <v>110117997.81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238711332.21000001</v>
      </c>
      <c r="C63" s="98">
        <f>C10</f>
        <v>133030256.48</v>
      </c>
      <c r="D63" s="98">
        <f>D10</f>
        <v>133030256.48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238711332.21000001</v>
      </c>
      <c r="C68" s="94">
        <f>C15</f>
        <v>125880665.37</v>
      </c>
      <c r="D68" s="94">
        <f>D15</f>
        <v>125880665.37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48937446.189999998</v>
      </c>
      <c r="D70" s="94">
        <f>D19</f>
        <v>48937446.189999998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56087037.299999997</v>
      </c>
      <c r="D72" s="14">
        <f>D63+D64-D68+D70</f>
        <v>56087037.299999997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56087037.299999997</v>
      </c>
      <c r="D74" s="14">
        <f>D72-D64</f>
        <v>56087037.299999997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2" t="s">
        <v>224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+'Formato 1'!A4</f>
        <v>al 31 de Diciembre de 2023 y al 30 de Junio de 2024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6" t="s">
        <v>226</v>
      </c>
      <c r="B6" s="168" t="s">
        <v>227</v>
      </c>
      <c r="C6" s="168"/>
      <c r="D6" s="168"/>
      <c r="E6" s="168"/>
      <c r="F6" s="168"/>
      <c r="G6" s="168" t="s">
        <v>228</v>
      </c>
    </row>
    <row r="7" spans="1:7" ht="30" x14ac:dyDescent="0.25">
      <c r="A7" s="16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8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24489566.289999999</v>
      </c>
      <c r="C9" s="47">
        <v>0</v>
      </c>
      <c r="D9" s="47">
        <v>24489566.289999999</v>
      </c>
      <c r="E9" s="47">
        <v>25420981.73</v>
      </c>
      <c r="F9" s="47">
        <v>25834714.170000002</v>
      </c>
      <c r="G9" s="47">
        <f>F9-B9</f>
        <v>1345147.8800000027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5868872.2800000003</v>
      </c>
      <c r="C12" s="47">
        <v>0</v>
      </c>
      <c r="D12" s="47">
        <v>5868872.2800000003</v>
      </c>
      <c r="E12" s="47">
        <v>2640643.33</v>
      </c>
      <c r="F12" s="47">
        <v>2636253.38</v>
      </c>
      <c r="G12" s="47">
        <f t="shared" si="0"/>
        <v>-3232618.9000000004</v>
      </c>
    </row>
    <row r="13" spans="1:7" x14ac:dyDescent="0.25">
      <c r="A13" s="58" t="s">
        <v>238</v>
      </c>
      <c r="B13" s="47">
        <v>8192180.6399999997</v>
      </c>
      <c r="C13" s="47">
        <v>0</v>
      </c>
      <c r="D13" s="47">
        <v>8192180.6399999997</v>
      </c>
      <c r="E13" s="47">
        <v>5451562.4199999999</v>
      </c>
      <c r="F13" s="47">
        <v>5430658.4299999997</v>
      </c>
      <c r="G13" s="47">
        <f t="shared" si="0"/>
        <v>-2761522.21</v>
      </c>
    </row>
    <row r="14" spans="1:7" x14ac:dyDescent="0.25">
      <c r="A14" s="58" t="s">
        <v>239</v>
      </c>
      <c r="B14" s="47">
        <v>2470631.09</v>
      </c>
      <c r="C14" s="47">
        <v>0</v>
      </c>
      <c r="D14" s="47">
        <v>2470631.09</v>
      </c>
      <c r="E14" s="47">
        <v>1390864.27</v>
      </c>
      <c r="F14" s="47">
        <v>1383802.28</v>
      </c>
      <c r="G14" s="47">
        <f t="shared" si="0"/>
        <v>-1086828.8099999998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172397307.72999999</v>
      </c>
      <c r="C16" s="47">
        <f t="shared" si="1"/>
        <v>5146447.5</v>
      </c>
      <c r="D16" s="47">
        <f t="shared" si="1"/>
        <v>177543755.23000002</v>
      </c>
      <c r="E16" s="47">
        <f t="shared" si="1"/>
        <v>98384132.25999999</v>
      </c>
      <c r="F16" s="47">
        <f t="shared" si="1"/>
        <v>98384132.25999999</v>
      </c>
      <c r="G16" s="47">
        <f t="shared" si="1"/>
        <v>-74013175.470000014</v>
      </c>
    </row>
    <row r="17" spans="1:7" x14ac:dyDescent="0.25">
      <c r="A17" s="77" t="s">
        <v>242</v>
      </c>
      <c r="B17" s="47">
        <v>110000000</v>
      </c>
      <c r="C17" s="47">
        <v>6995224.2300000004</v>
      </c>
      <c r="D17" s="47">
        <v>116995224.23</v>
      </c>
      <c r="E17" s="47">
        <v>65525444.539999999</v>
      </c>
      <c r="F17" s="47">
        <v>65525444.539999999</v>
      </c>
      <c r="G17" s="47">
        <f>F17-B17</f>
        <v>-44474555.460000001</v>
      </c>
    </row>
    <row r="18" spans="1:7" x14ac:dyDescent="0.25">
      <c r="A18" s="77" t="s">
        <v>243</v>
      </c>
      <c r="B18" s="47">
        <v>35400000</v>
      </c>
      <c r="C18" s="47">
        <v>3688607</v>
      </c>
      <c r="D18" s="47">
        <v>39088607</v>
      </c>
      <c r="E18" s="47">
        <v>21630308.039999999</v>
      </c>
      <c r="F18" s="47">
        <v>21630308.039999999</v>
      </c>
      <c r="G18" s="47">
        <f t="shared" ref="G18:G27" si="2">F18-B18</f>
        <v>-13769691.960000001</v>
      </c>
    </row>
    <row r="19" spans="1:7" x14ac:dyDescent="0.25">
      <c r="A19" s="77" t="s">
        <v>244</v>
      </c>
      <c r="B19" s="47">
        <v>11500000</v>
      </c>
      <c r="C19" s="47">
        <v>-5800322</v>
      </c>
      <c r="D19" s="47">
        <v>5699678</v>
      </c>
      <c r="E19" s="47">
        <v>2753153.07</v>
      </c>
      <c r="F19" s="47">
        <v>2753153.07</v>
      </c>
      <c r="G19" s="47">
        <f t="shared" si="2"/>
        <v>-8746846.9299999997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3300000</v>
      </c>
      <c r="C22" s="47">
        <v>399077</v>
      </c>
      <c r="D22" s="47">
        <v>3699077</v>
      </c>
      <c r="E22" s="47">
        <v>1701733.09</v>
      </c>
      <c r="F22" s="47">
        <v>1701733.09</v>
      </c>
      <c r="G22" s="47">
        <f t="shared" si="2"/>
        <v>-1598266.91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3800000</v>
      </c>
      <c r="C25" s="47">
        <v>-832419</v>
      </c>
      <c r="D25" s="47">
        <v>2967581</v>
      </c>
      <c r="E25" s="47">
        <v>1196238.52</v>
      </c>
      <c r="F25" s="47">
        <v>1196238.52</v>
      </c>
      <c r="G25" s="47">
        <f t="shared" si="2"/>
        <v>-2603761.48</v>
      </c>
    </row>
    <row r="26" spans="1:7" x14ac:dyDescent="0.25">
      <c r="A26" s="77" t="s">
        <v>251</v>
      </c>
      <c r="B26" s="47">
        <v>8397307.7300000004</v>
      </c>
      <c r="C26" s="47">
        <v>696280.27</v>
      </c>
      <c r="D26" s="47">
        <v>9093588</v>
      </c>
      <c r="E26" s="47">
        <v>5577255</v>
      </c>
      <c r="F26" s="47">
        <v>5577255</v>
      </c>
      <c r="G26" s="47">
        <f t="shared" si="2"/>
        <v>-2820052.7300000004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3134706</v>
      </c>
      <c r="C28" s="47">
        <f t="shared" si="3"/>
        <v>89722</v>
      </c>
      <c r="D28" s="47">
        <f t="shared" si="3"/>
        <v>3224428</v>
      </c>
      <c r="E28" s="47">
        <f t="shared" si="3"/>
        <v>1918134.4100000001</v>
      </c>
      <c r="F28" s="47">
        <f t="shared" si="3"/>
        <v>1918134.4100000001</v>
      </c>
      <c r="G28" s="47">
        <f t="shared" si="3"/>
        <v>-1216571.5899999999</v>
      </c>
    </row>
    <row r="29" spans="1:7" x14ac:dyDescent="0.25">
      <c r="A29" s="77" t="s">
        <v>254</v>
      </c>
      <c r="B29" s="47">
        <v>3600</v>
      </c>
      <c r="C29" s="47">
        <v>6362</v>
      </c>
      <c r="D29" s="47">
        <v>9962</v>
      </c>
      <c r="E29" s="47">
        <v>3255.53</v>
      </c>
      <c r="F29" s="47">
        <v>3255.53</v>
      </c>
      <c r="G29" s="47">
        <f>F29-B29</f>
        <v>-344.4699999999998</v>
      </c>
    </row>
    <row r="30" spans="1:7" x14ac:dyDescent="0.25">
      <c r="A30" s="77" t="s">
        <v>255</v>
      </c>
      <c r="B30" s="47">
        <v>298806</v>
      </c>
      <c r="C30" s="47">
        <v>6049</v>
      </c>
      <c r="D30" s="47">
        <v>304855</v>
      </c>
      <c r="E30" s="47">
        <v>152427.6</v>
      </c>
      <c r="F30" s="47">
        <v>152427.6</v>
      </c>
      <c r="G30" s="47">
        <f t="shared" ref="G30:G34" si="4">F30-B30</f>
        <v>-146378.4</v>
      </c>
    </row>
    <row r="31" spans="1:7" x14ac:dyDescent="0.25">
      <c r="A31" s="77" t="s">
        <v>256</v>
      </c>
      <c r="B31" s="47">
        <v>1652100</v>
      </c>
      <c r="C31" s="47">
        <v>420611</v>
      </c>
      <c r="D31" s="47">
        <v>2072711</v>
      </c>
      <c r="E31" s="47">
        <v>1039965.8</v>
      </c>
      <c r="F31" s="47">
        <v>1039965.8</v>
      </c>
      <c r="G31" s="47">
        <f t="shared" si="4"/>
        <v>-612134.19999999995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1180200</v>
      </c>
      <c r="C33" s="47">
        <v>-343300</v>
      </c>
      <c r="D33" s="47">
        <v>836900</v>
      </c>
      <c r="E33" s="47">
        <v>722485.48</v>
      </c>
      <c r="F33" s="47">
        <v>722485.48</v>
      </c>
      <c r="G33" s="47">
        <f t="shared" si="4"/>
        <v>-457714.52</v>
      </c>
    </row>
    <row r="34" spans="1:7" ht="14.45" customHeight="1" x14ac:dyDescent="0.25">
      <c r="A34" s="58" t="s">
        <v>259</v>
      </c>
      <c r="B34" s="47">
        <v>357133.4</v>
      </c>
      <c r="C34" s="47">
        <v>32605659.050000001</v>
      </c>
      <c r="D34" s="47">
        <v>32962792.449999999</v>
      </c>
      <c r="E34" s="47">
        <v>22490826.760000002</v>
      </c>
      <c r="F34" s="47">
        <v>22490826.760000002</v>
      </c>
      <c r="G34" s="47">
        <f t="shared" si="4"/>
        <v>22133693.360000003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216910397.42999998</v>
      </c>
      <c r="C41" s="4">
        <f t="shared" si="7"/>
        <v>37841828.549999997</v>
      </c>
      <c r="D41" s="4">
        <f t="shared" si="7"/>
        <v>254752225.98000002</v>
      </c>
      <c r="E41" s="4">
        <f t="shared" si="7"/>
        <v>157697145.17999998</v>
      </c>
      <c r="F41" s="4">
        <f t="shared" si="7"/>
        <v>158078521.69</v>
      </c>
      <c r="G41" s="4">
        <f t="shared" si="7"/>
        <v>-58831875.74000001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238711332.20999998</v>
      </c>
      <c r="C45" s="47">
        <f t="shared" si="8"/>
        <v>-459126.20999999996</v>
      </c>
      <c r="D45" s="47">
        <f t="shared" si="8"/>
        <v>238252206</v>
      </c>
      <c r="E45" s="47">
        <f t="shared" si="8"/>
        <v>132647656.93000001</v>
      </c>
      <c r="F45" s="47">
        <f t="shared" si="8"/>
        <v>132647656.93000001</v>
      </c>
      <c r="G45" s="47">
        <f t="shared" si="8"/>
        <v>-106063675.28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132032225</v>
      </c>
      <c r="C48" s="47">
        <v>-2976007</v>
      </c>
      <c r="D48" s="47">
        <v>129056218</v>
      </c>
      <c r="E48" s="47">
        <v>77666027.170000002</v>
      </c>
      <c r="F48" s="47">
        <v>77666027.170000002</v>
      </c>
      <c r="G48" s="47">
        <f t="shared" si="9"/>
        <v>-54366197.829999998</v>
      </c>
    </row>
    <row r="49" spans="1:7" ht="30" x14ac:dyDescent="0.25">
      <c r="A49" s="80" t="s">
        <v>272</v>
      </c>
      <c r="B49" s="47">
        <v>106679107.20999999</v>
      </c>
      <c r="C49" s="47">
        <v>2516880.79</v>
      </c>
      <c r="D49" s="47">
        <v>109195988</v>
      </c>
      <c r="E49" s="47">
        <v>54981629.759999998</v>
      </c>
      <c r="F49" s="47">
        <v>54981629.759999998</v>
      </c>
      <c r="G49" s="47">
        <f t="shared" si="9"/>
        <v>-51697477.449999996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546390.32999999996</v>
      </c>
      <c r="D54" s="47">
        <f t="shared" si="10"/>
        <v>546390.32999999996</v>
      </c>
      <c r="E54" s="47">
        <f t="shared" si="10"/>
        <v>382599.55</v>
      </c>
      <c r="F54" s="47">
        <f t="shared" si="10"/>
        <v>382599.55</v>
      </c>
      <c r="G54" s="47">
        <f t="shared" si="10"/>
        <v>382599.55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546390.32999999996</v>
      </c>
      <c r="D58" s="47">
        <v>546390.32999999996</v>
      </c>
      <c r="E58" s="47">
        <v>382599.55</v>
      </c>
      <c r="F58" s="47">
        <v>382599.55</v>
      </c>
      <c r="G58" s="47">
        <f t="shared" si="11"/>
        <v>382599.55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238711332.20999998</v>
      </c>
      <c r="C65" s="4">
        <f t="shared" si="14"/>
        <v>87264.12</v>
      </c>
      <c r="D65" s="4">
        <f t="shared" si="14"/>
        <v>238798596.33000001</v>
      </c>
      <c r="E65" s="4">
        <f t="shared" si="14"/>
        <v>133030256.48</v>
      </c>
      <c r="F65" s="4">
        <f t="shared" si="14"/>
        <v>133030256.48</v>
      </c>
      <c r="G65" s="4">
        <f t="shared" si="14"/>
        <v>-105681075.73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455621729.63999999</v>
      </c>
      <c r="C70" s="4">
        <f t="shared" si="16"/>
        <v>37929092.669999994</v>
      </c>
      <c r="D70" s="4">
        <f t="shared" si="16"/>
        <v>493550822.31000006</v>
      </c>
      <c r="E70" s="4">
        <f t="shared" si="16"/>
        <v>290727401.65999997</v>
      </c>
      <c r="F70" s="4">
        <f t="shared" si="16"/>
        <v>291108778.17000002</v>
      </c>
      <c r="G70" s="4">
        <f t="shared" si="16"/>
        <v>-164512951.47000003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5 G9:G15 G60:G76 G55:G58 G38:G53 B54:F5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1" t="s">
        <v>295</v>
      </c>
      <c r="B1" s="163"/>
      <c r="C1" s="163"/>
      <c r="D1" s="163"/>
      <c r="E1" s="163"/>
      <c r="F1" s="163"/>
      <c r="G1" s="164"/>
    </row>
    <row r="2" spans="1:7" x14ac:dyDescent="0.25">
      <c r="A2" s="125" t="str">
        <f>'Formato 1'!A2</f>
        <v>MUNICIPIO DE SAN FELIPE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+'Formato 1'!A4</f>
        <v>al 31 de Diciembre de 2023 y al 30 de Junio de 2024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9" t="s">
        <v>4</v>
      </c>
      <c r="B7" s="169" t="s">
        <v>298</v>
      </c>
      <c r="C7" s="169"/>
      <c r="D7" s="169"/>
      <c r="E7" s="169"/>
      <c r="F7" s="169"/>
      <c r="G7" s="170" t="s">
        <v>299</v>
      </c>
    </row>
    <row r="8" spans="1:7" ht="30" x14ac:dyDescent="0.25">
      <c r="A8" s="16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9"/>
    </row>
    <row r="9" spans="1:7" x14ac:dyDescent="0.25">
      <c r="A9" s="27" t="s">
        <v>304</v>
      </c>
      <c r="B9" s="83">
        <f t="shared" ref="B9:G9" si="0">SUM(B10,B18,B28,B38,B48,B58,B62,B71,B75)</f>
        <v>216910397.42999998</v>
      </c>
      <c r="C9" s="83">
        <f t="shared" si="0"/>
        <v>64329632.650000006</v>
      </c>
      <c r="D9" s="83">
        <f t="shared" si="0"/>
        <v>281240030.07999998</v>
      </c>
      <c r="E9" s="83">
        <f t="shared" si="0"/>
        <v>100601901.07999998</v>
      </c>
      <c r="F9" s="83">
        <f t="shared" si="0"/>
        <v>100499912.47999999</v>
      </c>
      <c r="G9" s="83">
        <f t="shared" si="0"/>
        <v>180638129</v>
      </c>
    </row>
    <row r="10" spans="1:7" x14ac:dyDescent="0.25">
      <c r="A10" s="84" t="s">
        <v>305</v>
      </c>
      <c r="B10" s="83">
        <f t="shared" ref="B10:G10" si="1">SUM(B11:B17)</f>
        <v>139662787.69</v>
      </c>
      <c r="C10" s="83">
        <f t="shared" si="1"/>
        <v>0</v>
      </c>
      <c r="D10" s="83">
        <f t="shared" si="1"/>
        <v>139662787.69</v>
      </c>
      <c r="E10" s="83">
        <f t="shared" si="1"/>
        <v>58288835.119999997</v>
      </c>
      <c r="F10" s="83">
        <f t="shared" si="1"/>
        <v>58288835.119999997</v>
      </c>
      <c r="G10" s="83">
        <f t="shared" si="1"/>
        <v>81373952.569999993</v>
      </c>
    </row>
    <row r="11" spans="1:7" x14ac:dyDescent="0.25">
      <c r="A11" s="85" t="s">
        <v>306</v>
      </c>
      <c r="B11" s="75">
        <v>85281095.519999996</v>
      </c>
      <c r="C11" s="75">
        <v>0</v>
      </c>
      <c r="D11" s="75">
        <v>85281095.519999996</v>
      </c>
      <c r="E11" s="75">
        <v>40471216.460000001</v>
      </c>
      <c r="F11" s="75">
        <v>40471216.460000001</v>
      </c>
      <c r="G11" s="75">
        <f>D11-E11</f>
        <v>44809879.059999995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12804977.859999999</v>
      </c>
      <c r="C13" s="75">
        <v>0</v>
      </c>
      <c r="D13" s="75">
        <v>12804977.859999999</v>
      </c>
      <c r="E13" s="75">
        <v>1036968.91</v>
      </c>
      <c r="F13" s="75">
        <v>1036968.91</v>
      </c>
      <c r="G13" s="75">
        <f t="shared" si="2"/>
        <v>11768008.949999999</v>
      </c>
    </row>
    <row r="14" spans="1:7" x14ac:dyDescent="0.25">
      <c r="A14" s="85" t="s">
        <v>309</v>
      </c>
      <c r="B14" s="75">
        <v>23978170.039999999</v>
      </c>
      <c r="C14" s="75">
        <v>0</v>
      </c>
      <c r="D14" s="75">
        <v>23978170.039999999</v>
      </c>
      <c r="E14" s="75">
        <v>8682570.5299999993</v>
      </c>
      <c r="F14" s="75">
        <v>8682570.5299999993</v>
      </c>
      <c r="G14" s="75">
        <f t="shared" si="2"/>
        <v>15295599.51</v>
      </c>
    </row>
    <row r="15" spans="1:7" x14ac:dyDescent="0.25">
      <c r="A15" s="85" t="s">
        <v>310</v>
      </c>
      <c r="B15" s="75">
        <v>14157611.470000001</v>
      </c>
      <c r="C15" s="75">
        <v>0</v>
      </c>
      <c r="D15" s="75">
        <v>14157611.470000001</v>
      </c>
      <c r="E15" s="75">
        <v>6453272.1100000003</v>
      </c>
      <c r="F15" s="75">
        <v>6453272.1100000003</v>
      </c>
      <c r="G15" s="75">
        <f t="shared" si="2"/>
        <v>7704339.3600000003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3440932.8</v>
      </c>
      <c r="C17" s="75">
        <v>0</v>
      </c>
      <c r="D17" s="75">
        <v>3440932.8</v>
      </c>
      <c r="E17" s="75">
        <v>1644807.11</v>
      </c>
      <c r="F17" s="75">
        <v>1644807.11</v>
      </c>
      <c r="G17" s="75">
        <f t="shared" si="2"/>
        <v>1796125.6899999997</v>
      </c>
    </row>
    <row r="18" spans="1:7" x14ac:dyDescent="0.25">
      <c r="A18" s="84" t="s">
        <v>313</v>
      </c>
      <c r="B18" s="83">
        <f t="shared" ref="B18:G18" si="3">SUM(B19:B27)</f>
        <v>5142200.0600000005</v>
      </c>
      <c r="C18" s="83">
        <f t="shared" si="3"/>
        <v>5160500</v>
      </c>
      <c r="D18" s="83">
        <f t="shared" si="3"/>
        <v>10302700.060000001</v>
      </c>
      <c r="E18" s="83">
        <f t="shared" si="3"/>
        <v>2756984.98</v>
      </c>
      <c r="F18" s="83">
        <f t="shared" si="3"/>
        <v>2756984.98</v>
      </c>
      <c r="G18" s="83">
        <f t="shared" si="3"/>
        <v>7545715.0800000001</v>
      </c>
    </row>
    <row r="19" spans="1:7" x14ac:dyDescent="0.25">
      <c r="A19" s="85" t="s">
        <v>314</v>
      </c>
      <c r="B19" s="75">
        <v>1746876.15</v>
      </c>
      <c r="C19" s="75">
        <v>-2000</v>
      </c>
      <c r="D19" s="75">
        <v>1744876.15</v>
      </c>
      <c r="E19" s="75">
        <v>209522.36</v>
      </c>
      <c r="F19" s="75">
        <v>209522.36</v>
      </c>
      <c r="G19" s="75">
        <f>D19-E19</f>
        <v>1535353.79</v>
      </c>
    </row>
    <row r="20" spans="1:7" x14ac:dyDescent="0.25">
      <c r="A20" s="85" t="s">
        <v>315</v>
      </c>
      <c r="B20" s="75">
        <v>342409.19</v>
      </c>
      <c r="C20" s="75">
        <v>0</v>
      </c>
      <c r="D20" s="75">
        <v>342409.19</v>
      </c>
      <c r="E20" s="75">
        <v>54896.99</v>
      </c>
      <c r="F20" s="75">
        <v>54896.99</v>
      </c>
      <c r="G20" s="75">
        <f t="shared" ref="G20:G27" si="4">D20-E20</f>
        <v>287512.2</v>
      </c>
    </row>
    <row r="21" spans="1:7" x14ac:dyDescent="0.25">
      <c r="A21" s="85" t="s">
        <v>316</v>
      </c>
      <c r="B21" s="75">
        <v>8166.35</v>
      </c>
      <c r="C21" s="75">
        <v>80000</v>
      </c>
      <c r="D21" s="75">
        <v>88166.35</v>
      </c>
      <c r="E21" s="75">
        <v>0</v>
      </c>
      <c r="F21" s="75">
        <v>0</v>
      </c>
      <c r="G21" s="75">
        <f t="shared" si="4"/>
        <v>88166.35</v>
      </c>
    </row>
    <row r="22" spans="1:7" x14ac:dyDescent="0.25">
      <c r="A22" s="85" t="s">
        <v>317</v>
      </c>
      <c r="B22" s="75">
        <v>178452.11</v>
      </c>
      <c r="C22" s="75">
        <v>5082500</v>
      </c>
      <c r="D22" s="75">
        <v>5260952.1100000003</v>
      </c>
      <c r="E22" s="75">
        <v>857241.06</v>
      </c>
      <c r="F22" s="75">
        <v>857241.06</v>
      </c>
      <c r="G22" s="75">
        <f t="shared" si="4"/>
        <v>4403711.0500000007</v>
      </c>
    </row>
    <row r="23" spans="1:7" x14ac:dyDescent="0.25">
      <c r="A23" s="85" t="s">
        <v>318</v>
      </c>
      <c r="B23" s="75">
        <v>56892</v>
      </c>
      <c r="C23" s="75">
        <v>0</v>
      </c>
      <c r="D23" s="75">
        <v>56892</v>
      </c>
      <c r="E23" s="75">
        <v>24150</v>
      </c>
      <c r="F23" s="75">
        <v>24150</v>
      </c>
      <c r="G23" s="75">
        <f t="shared" si="4"/>
        <v>32742</v>
      </c>
    </row>
    <row r="24" spans="1:7" x14ac:dyDescent="0.25">
      <c r="A24" s="85" t="s">
        <v>319</v>
      </c>
      <c r="B24" s="75">
        <v>2221737.52</v>
      </c>
      <c r="C24" s="75">
        <v>0</v>
      </c>
      <c r="D24" s="75">
        <v>2221737.52</v>
      </c>
      <c r="E24" s="75">
        <v>1483384.9</v>
      </c>
      <c r="F24" s="75">
        <v>1483384.9</v>
      </c>
      <c r="G24" s="75">
        <f t="shared" si="4"/>
        <v>738352.62000000011</v>
      </c>
    </row>
    <row r="25" spans="1:7" x14ac:dyDescent="0.25">
      <c r="A25" s="85" t="s">
        <v>320</v>
      </c>
      <c r="B25" s="75">
        <v>135162.4</v>
      </c>
      <c r="C25" s="75">
        <v>0</v>
      </c>
      <c r="D25" s="75">
        <v>135162.4</v>
      </c>
      <c r="E25" s="75">
        <v>51770.8</v>
      </c>
      <c r="F25" s="75">
        <v>51770.8</v>
      </c>
      <c r="G25" s="75">
        <f t="shared" si="4"/>
        <v>83391.599999999991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452504.34</v>
      </c>
      <c r="C27" s="75">
        <v>0</v>
      </c>
      <c r="D27" s="75">
        <v>452504.34</v>
      </c>
      <c r="E27" s="75">
        <v>76018.87</v>
      </c>
      <c r="F27" s="75">
        <v>76018.87</v>
      </c>
      <c r="G27" s="75">
        <f t="shared" si="4"/>
        <v>376485.47000000003</v>
      </c>
    </row>
    <row r="28" spans="1:7" x14ac:dyDescent="0.25">
      <c r="A28" s="84" t="s">
        <v>323</v>
      </c>
      <c r="B28" s="83">
        <f t="shared" ref="B28:G28" si="5">SUM(B29:B37)</f>
        <v>30615302.640000001</v>
      </c>
      <c r="C28" s="83">
        <f t="shared" si="5"/>
        <v>4631957.87</v>
      </c>
      <c r="D28" s="83">
        <f t="shared" si="5"/>
        <v>35247260.510000005</v>
      </c>
      <c r="E28" s="83">
        <f t="shared" si="5"/>
        <v>3805378.1000000006</v>
      </c>
      <c r="F28" s="83">
        <f t="shared" si="5"/>
        <v>3703389.5</v>
      </c>
      <c r="G28" s="83">
        <f t="shared" si="5"/>
        <v>31441882.41</v>
      </c>
    </row>
    <row r="29" spans="1:7" x14ac:dyDescent="0.25">
      <c r="A29" s="85" t="s">
        <v>324</v>
      </c>
      <c r="B29" s="75">
        <v>259000</v>
      </c>
      <c r="C29" s="75">
        <v>0</v>
      </c>
      <c r="D29" s="75">
        <v>259000</v>
      </c>
      <c r="E29" s="75">
        <v>92384.73</v>
      </c>
      <c r="F29" s="75">
        <v>92384.73</v>
      </c>
      <c r="G29" s="75">
        <f>D29-E29</f>
        <v>166615.27000000002</v>
      </c>
    </row>
    <row r="30" spans="1:7" x14ac:dyDescent="0.25">
      <c r="A30" s="85" t="s">
        <v>325</v>
      </c>
      <c r="B30" s="75">
        <v>1840239.77</v>
      </c>
      <c r="C30" s="75">
        <v>0</v>
      </c>
      <c r="D30" s="75">
        <v>1840239.77</v>
      </c>
      <c r="E30" s="75">
        <v>443709.52</v>
      </c>
      <c r="F30" s="75">
        <v>443709.52</v>
      </c>
      <c r="G30" s="75">
        <f t="shared" ref="G30:G37" si="6">D30-E30</f>
        <v>1396530.25</v>
      </c>
    </row>
    <row r="31" spans="1:7" x14ac:dyDescent="0.25">
      <c r="A31" s="85" t="s">
        <v>326</v>
      </c>
      <c r="B31" s="75">
        <v>7039037.3700000001</v>
      </c>
      <c r="C31" s="75">
        <v>40000</v>
      </c>
      <c r="D31" s="75">
        <v>7079037.3700000001</v>
      </c>
      <c r="E31" s="75">
        <v>594152.64</v>
      </c>
      <c r="F31" s="75">
        <v>594152.64</v>
      </c>
      <c r="G31" s="75">
        <f t="shared" si="6"/>
        <v>6484884.7300000004</v>
      </c>
    </row>
    <row r="32" spans="1:7" x14ac:dyDescent="0.25">
      <c r="A32" s="85" t="s">
        <v>327</v>
      </c>
      <c r="B32" s="75">
        <v>1167133.3999999999</v>
      </c>
      <c r="C32" s="75">
        <v>11363.6</v>
      </c>
      <c r="D32" s="75">
        <v>1178497</v>
      </c>
      <c r="E32" s="75">
        <v>111572.57</v>
      </c>
      <c r="F32" s="75">
        <v>111572.57</v>
      </c>
      <c r="G32" s="75">
        <f t="shared" si="6"/>
        <v>1066924.43</v>
      </c>
    </row>
    <row r="33" spans="1:7" ht="14.45" customHeight="1" x14ac:dyDescent="0.25">
      <c r="A33" s="85" t="s">
        <v>328</v>
      </c>
      <c r="B33" s="75">
        <v>319722.59999999998</v>
      </c>
      <c r="C33" s="75">
        <v>30000</v>
      </c>
      <c r="D33" s="75">
        <v>349722.6</v>
      </c>
      <c r="E33" s="75">
        <v>55649.27</v>
      </c>
      <c r="F33" s="75">
        <v>55649.27</v>
      </c>
      <c r="G33" s="75">
        <f t="shared" si="6"/>
        <v>294073.32999999996</v>
      </c>
    </row>
    <row r="34" spans="1:7" ht="14.45" customHeight="1" x14ac:dyDescent="0.25">
      <c r="A34" s="85" t="s">
        <v>329</v>
      </c>
      <c r="B34" s="75">
        <v>421202.91</v>
      </c>
      <c r="C34" s="75">
        <v>0</v>
      </c>
      <c r="D34" s="75">
        <v>421202.91</v>
      </c>
      <c r="E34" s="75">
        <v>141306.56</v>
      </c>
      <c r="F34" s="75">
        <v>43866.559999999998</v>
      </c>
      <c r="G34" s="75">
        <f t="shared" si="6"/>
        <v>279896.34999999998</v>
      </c>
    </row>
    <row r="35" spans="1:7" ht="14.45" customHeight="1" x14ac:dyDescent="0.25">
      <c r="A35" s="85" t="s">
        <v>330</v>
      </c>
      <c r="B35" s="75">
        <v>69040.7</v>
      </c>
      <c r="C35" s="75">
        <v>2000</v>
      </c>
      <c r="D35" s="75">
        <v>71040.7</v>
      </c>
      <c r="E35" s="75">
        <v>19560.22</v>
      </c>
      <c r="F35" s="75">
        <v>19560.22</v>
      </c>
      <c r="G35" s="75">
        <f t="shared" si="6"/>
        <v>51480.479999999996</v>
      </c>
    </row>
    <row r="36" spans="1:7" ht="14.45" customHeight="1" x14ac:dyDescent="0.25">
      <c r="A36" s="85" t="s">
        <v>331</v>
      </c>
      <c r="B36" s="75">
        <v>6725000</v>
      </c>
      <c r="C36" s="75">
        <v>1100000</v>
      </c>
      <c r="D36" s="75">
        <v>7825000</v>
      </c>
      <c r="E36" s="75">
        <v>987889.48</v>
      </c>
      <c r="F36" s="75">
        <v>983340.88</v>
      </c>
      <c r="G36" s="75">
        <f t="shared" si="6"/>
        <v>6837110.5199999996</v>
      </c>
    </row>
    <row r="37" spans="1:7" ht="14.45" customHeight="1" x14ac:dyDescent="0.25">
      <c r="A37" s="85" t="s">
        <v>332</v>
      </c>
      <c r="B37" s="75">
        <v>12774925.890000001</v>
      </c>
      <c r="C37" s="75">
        <v>3448594.27</v>
      </c>
      <c r="D37" s="75">
        <v>16223520.16</v>
      </c>
      <c r="E37" s="75">
        <v>1359153.11</v>
      </c>
      <c r="F37" s="75">
        <v>1359153.11</v>
      </c>
      <c r="G37" s="75">
        <f t="shared" si="6"/>
        <v>14864367.050000001</v>
      </c>
    </row>
    <row r="38" spans="1:7" x14ac:dyDescent="0.25">
      <c r="A38" s="84" t="s">
        <v>333</v>
      </c>
      <c r="B38" s="83">
        <f t="shared" ref="B38:G38" si="7">SUM(B39:B47)</f>
        <v>28298657.039999999</v>
      </c>
      <c r="C38" s="83">
        <f t="shared" si="7"/>
        <v>7823893.21</v>
      </c>
      <c r="D38" s="83">
        <f t="shared" si="7"/>
        <v>36122550.25</v>
      </c>
      <c r="E38" s="83">
        <f t="shared" si="7"/>
        <v>7736415.3899999997</v>
      </c>
      <c r="F38" s="83">
        <f t="shared" si="7"/>
        <v>7736415.3899999997</v>
      </c>
      <c r="G38" s="83">
        <f t="shared" si="7"/>
        <v>28386134.859999999</v>
      </c>
    </row>
    <row r="39" spans="1:7" x14ac:dyDescent="0.25">
      <c r="A39" s="85" t="s">
        <v>334</v>
      </c>
      <c r="B39" s="75">
        <v>7782935.5999999996</v>
      </c>
      <c r="C39" s="75">
        <v>0</v>
      </c>
      <c r="D39" s="75">
        <v>7782935.5999999996</v>
      </c>
      <c r="E39" s="75">
        <v>0</v>
      </c>
      <c r="F39" s="75">
        <v>0</v>
      </c>
      <c r="G39" s="75">
        <f>D39-E39</f>
        <v>7782935.5999999996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6870000</v>
      </c>
      <c r="C42" s="75">
        <v>794834.68</v>
      </c>
      <c r="D42" s="75">
        <v>7664834.6799999997</v>
      </c>
      <c r="E42" s="75">
        <v>3093269.38</v>
      </c>
      <c r="F42" s="75">
        <v>3093269.38</v>
      </c>
      <c r="G42" s="75">
        <f t="shared" si="8"/>
        <v>4571565.3</v>
      </c>
    </row>
    <row r="43" spans="1:7" x14ac:dyDescent="0.25">
      <c r="A43" s="85" t="s">
        <v>338</v>
      </c>
      <c r="B43" s="75">
        <v>13645721.439999999</v>
      </c>
      <c r="C43" s="75">
        <v>7029058.5300000003</v>
      </c>
      <c r="D43" s="75">
        <v>20674779.969999999</v>
      </c>
      <c r="E43" s="75">
        <v>4643146.01</v>
      </c>
      <c r="F43" s="75">
        <v>4643146.01</v>
      </c>
      <c r="G43" s="75">
        <f t="shared" si="8"/>
        <v>16031633.959999999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2891450</v>
      </c>
      <c r="C48" s="83">
        <f t="shared" si="9"/>
        <v>2217500</v>
      </c>
      <c r="D48" s="83">
        <f t="shared" si="9"/>
        <v>5108950</v>
      </c>
      <c r="E48" s="83">
        <f t="shared" si="9"/>
        <v>66346</v>
      </c>
      <c r="F48" s="83">
        <f t="shared" si="9"/>
        <v>66346</v>
      </c>
      <c r="G48" s="83">
        <f t="shared" si="9"/>
        <v>5042604</v>
      </c>
    </row>
    <row r="49" spans="1:7" x14ac:dyDescent="0.25">
      <c r="A49" s="85" t="s">
        <v>344</v>
      </c>
      <c r="B49" s="75">
        <v>404990</v>
      </c>
      <c r="C49" s="75">
        <v>140000</v>
      </c>
      <c r="D49" s="75">
        <v>544990</v>
      </c>
      <c r="E49" s="75">
        <v>66346</v>
      </c>
      <c r="F49" s="75">
        <v>66346</v>
      </c>
      <c r="G49" s="75">
        <f>D49-E49</f>
        <v>478644</v>
      </c>
    </row>
    <row r="50" spans="1:7" x14ac:dyDescent="0.25">
      <c r="A50" s="85" t="s">
        <v>345</v>
      </c>
      <c r="B50" s="75">
        <v>20000</v>
      </c>
      <c r="C50" s="75">
        <v>60000</v>
      </c>
      <c r="D50" s="75">
        <v>80000</v>
      </c>
      <c r="E50" s="75">
        <v>0</v>
      </c>
      <c r="F50" s="75">
        <v>0</v>
      </c>
      <c r="G50" s="75">
        <f t="shared" ref="G50:G57" si="10">D50-E50</f>
        <v>80000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45000</v>
      </c>
      <c r="C52" s="75">
        <v>2000000</v>
      </c>
      <c r="D52" s="75">
        <v>2045000</v>
      </c>
      <c r="E52" s="75">
        <v>0</v>
      </c>
      <c r="F52" s="75">
        <v>0</v>
      </c>
      <c r="G52" s="75">
        <f t="shared" si="10"/>
        <v>2045000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79660</v>
      </c>
      <c r="C54" s="75">
        <v>-2500</v>
      </c>
      <c r="D54" s="75">
        <v>77160</v>
      </c>
      <c r="E54" s="75">
        <v>0</v>
      </c>
      <c r="F54" s="75">
        <v>0</v>
      </c>
      <c r="G54" s="75">
        <f t="shared" si="10"/>
        <v>77160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2341800</v>
      </c>
      <c r="C57" s="75">
        <v>20000</v>
      </c>
      <c r="D57" s="75">
        <v>2361800</v>
      </c>
      <c r="E57" s="75">
        <v>0</v>
      </c>
      <c r="F57" s="75">
        <v>0</v>
      </c>
      <c r="G57" s="75">
        <f t="shared" si="10"/>
        <v>2361800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45085781.57</v>
      </c>
      <c r="D58" s="83">
        <f t="shared" si="11"/>
        <v>45085781.57</v>
      </c>
      <c r="E58" s="83">
        <f t="shared" si="11"/>
        <v>27947941.489999998</v>
      </c>
      <c r="F58" s="83">
        <f t="shared" si="11"/>
        <v>27947941.489999998</v>
      </c>
      <c r="G58" s="83">
        <f t="shared" si="11"/>
        <v>17137840.080000002</v>
      </c>
    </row>
    <row r="59" spans="1:7" x14ac:dyDescent="0.25">
      <c r="A59" s="85" t="s">
        <v>354</v>
      </c>
      <c r="B59" s="75">
        <v>0</v>
      </c>
      <c r="C59" s="75">
        <v>45085781.57</v>
      </c>
      <c r="D59" s="75">
        <v>45085781.57</v>
      </c>
      <c r="E59" s="75">
        <v>27947941.489999998</v>
      </c>
      <c r="F59" s="75">
        <v>27947941.489999998</v>
      </c>
      <c r="G59" s="75">
        <f>D59-E59</f>
        <v>17137840.080000002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9700000</v>
      </c>
      <c r="C62" s="83">
        <f t="shared" si="13"/>
        <v>-590000</v>
      </c>
      <c r="D62" s="83">
        <f t="shared" si="13"/>
        <v>9110000</v>
      </c>
      <c r="E62" s="83">
        <f t="shared" si="13"/>
        <v>0</v>
      </c>
      <c r="F62" s="83">
        <f t="shared" si="13"/>
        <v>0</v>
      </c>
      <c r="G62" s="83">
        <f t="shared" si="13"/>
        <v>9110000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9700000</v>
      </c>
      <c r="C70" s="75">
        <v>-590000</v>
      </c>
      <c r="D70" s="75">
        <v>9110000</v>
      </c>
      <c r="E70" s="75">
        <v>0</v>
      </c>
      <c r="F70" s="75">
        <v>0</v>
      </c>
      <c r="G70" s="75">
        <f t="shared" si="14"/>
        <v>9110000</v>
      </c>
    </row>
    <row r="71" spans="1:7" x14ac:dyDescent="0.25">
      <c r="A71" s="84" t="s">
        <v>366</v>
      </c>
      <c r="B71" s="83">
        <f t="shared" ref="B71:G71" si="15">SUM(B72:B74)</f>
        <v>600000</v>
      </c>
      <c r="C71" s="83">
        <f t="shared" si="15"/>
        <v>0</v>
      </c>
      <c r="D71" s="83">
        <f t="shared" si="15"/>
        <v>600000</v>
      </c>
      <c r="E71" s="83">
        <f t="shared" si="15"/>
        <v>0</v>
      </c>
      <c r="F71" s="83">
        <f t="shared" si="15"/>
        <v>0</v>
      </c>
      <c r="G71" s="83">
        <f t="shared" si="15"/>
        <v>600000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600000</v>
      </c>
      <c r="C74" s="75">
        <v>0</v>
      </c>
      <c r="D74" s="75">
        <v>600000</v>
      </c>
      <c r="E74" s="75">
        <v>0</v>
      </c>
      <c r="F74" s="75">
        <v>0</v>
      </c>
      <c r="G74" s="75">
        <f t="shared" si="16"/>
        <v>600000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238711332.21000001</v>
      </c>
      <c r="C84" s="83">
        <f t="shared" si="19"/>
        <v>91453714.530000001</v>
      </c>
      <c r="D84" s="83">
        <f t="shared" si="19"/>
        <v>330165046.73999995</v>
      </c>
      <c r="E84" s="83">
        <f t="shared" si="19"/>
        <v>125880665.37</v>
      </c>
      <c r="F84" s="83">
        <f t="shared" si="19"/>
        <v>125880665.37</v>
      </c>
      <c r="G84" s="83">
        <f t="shared" si="19"/>
        <v>204284381.37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31235271.780000001</v>
      </c>
      <c r="C93" s="83">
        <f t="shared" si="22"/>
        <v>754651.31</v>
      </c>
      <c r="D93" s="83">
        <f t="shared" si="22"/>
        <v>31989923.090000004</v>
      </c>
      <c r="E93" s="83">
        <f t="shared" si="22"/>
        <v>9608203.4000000004</v>
      </c>
      <c r="F93" s="83">
        <f t="shared" si="22"/>
        <v>9608203.4000000004</v>
      </c>
      <c r="G93" s="83">
        <f t="shared" si="22"/>
        <v>22381719.690000005</v>
      </c>
    </row>
    <row r="94" spans="1:7" x14ac:dyDescent="0.25">
      <c r="A94" s="85" t="s">
        <v>314</v>
      </c>
      <c r="B94" s="75">
        <v>1603075</v>
      </c>
      <c r="C94" s="75">
        <v>0</v>
      </c>
      <c r="D94" s="75">
        <v>1603075</v>
      </c>
      <c r="E94" s="75">
        <v>411193.43</v>
      </c>
      <c r="F94" s="75">
        <v>411193.43</v>
      </c>
      <c r="G94" s="75">
        <f>D94-E94</f>
        <v>1191881.57</v>
      </c>
    </row>
    <row r="95" spans="1:7" x14ac:dyDescent="0.25">
      <c r="A95" s="85" t="s">
        <v>315</v>
      </c>
      <c r="B95" s="75">
        <v>727151</v>
      </c>
      <c r="C95" s="75">
        <v>0</v>
      </c>
      <c r="D95" s="75">
        <v>727151</v>
      </c>
      <c r="E95" s="75">
        <v>212448.49</v>
      </c>
      <c r="F95" s="75">
        <v>212448.49</v>
      </c>
      <c r="G95" s="75">
        <f t="shared" ref="G95:G102" si="23">D95-E95</f>
        <v>514702.51</v>
      </c>
    </row>
    <row r="96" spans="1:7" x14ac:dyDescent="0.25">
      <c r="A96" s="85" t="s">
        <v>316</v>
      </c>
      <c r="B96" s="75">
        <v>6723.01</v>
      </c>
      <c r="C96" s="75">
        <v>0</v>
      </c>
      <c r="D96" s="75">
        <v>6723.01</v>
      </c>
      <c r="E96" s="75">
        <v>0</v>
      </c>
      <c r="F96" s="75">
        <v>0</v>
      </c>
      <c r="G96" s="75">
        <f t="shared" si="23"/>
        <v>6723.01</v>
      </c>
    </row>
    <row r="97" spans="1:7" x14ac:dyDescent="0.25">
      <c r="A97" s="85" t="s">
        <v>317</v>
      </c>
      <c r="B97" s="75">
        <v>2969051</v>
      </c>
      <c r="C97" s="75">
        <v>0</v>
      </c>
      <c r="D97" s="75">
        <v>2969051</v>
      </c>
      <c r="E97" s="75">
        <v>610986.07999999996</v>
      </c>
      <c r="F97" s="75">
        <v>610986.07999999996</v>
      </c>
      <c r="G97" s="75">
        <f t="shared" si="23"/>
        <v>2358064.92</v>
      </c>
    </row>
    <row r="98" spans="1:7" x14ac:dyDescent="0.25">
      <c r="A98" s="87" t="s">
        <v>318</v>
      </c>
      <c r="B98" s="75">
        <v>407500</v>
      </c>
      <c r="C98" s="75">
        <v>0</v>
      </c>
      <c r="D98" s="75">
        <v>407500</v>
      </c>
      <c r="E98" s="75">
        <v>71631.03</v>
      </c>
      <c r="F98" s="75">
        <v>71631.03</v>
      </c>
      <c r="G98" s="75">
        <f t="shared" si="23"/>
        <v>335868.97</v>
      </c>
    </row>
    <row r="99" spans="1:7" x14ac:dyDescent="0.25">
      <c r="A99" s="85" t="s">
        <v>319</v>
      </c>
      <c r="B99" s="75">
        <v>16747569.99</v>
      </c>
      <c r="C99" s="75">
        <v>530066.31000000006</v>
      </c>
      <c r="D99" s="75">
        <v>17277636.300000001</v>
      </c>
      <c r="E99" s="75">
        <v>6187196.7699999996</v>
      </c>
      <c r="F99" s="75">
        <v>6187196.7800000003</v>
      </c>
      <c r="G99" s="75">
        <f t="shared" si="23"/>
        <v>11090439.530000001</v>
      </c>
    </row>
    <row r="100" spans="1:7" x14ac:dyDescent="0.25">
      <c r="A100" s="85" t="s">
        <v>320</v>
      </c>
      <c r="B100" s="75">
        <v>3589534.77</v>
      </c>
      <c r="C100" s="75">
        <v>91900</v>
      </c>
      <c r="D100" s="75">
        <v>3681434.77</v>
      </c>
      <c r="E100" s="75">
        <v>316442.01</v>
      </c>
      <c r="F100" s="75">
        <v>316442.01</v>
      </c>
      <c r="G100" s="75">
        <f t="shared" si="23"/>
        <v>3364992.76</v>
      </c>
    </row>
    <row r="101" spans="1:7" x14ac:dyDescent="0.25">
      <c r="A101" s="85" t="s">
        <v>321</v>
      </c>
      <c r="B101" s="75">
        <v>1050000</v>
      </c>
      <c r="C101" s="75">
        <v>0</v>
      </c>
      <c r="D101" s="75">
        <v>1050000</v>
      </c>
      <c r="E101" s="75">
        <v>0</v>
      </c>
      <c r="F101" s="75">
        <v>0</v>
      </c>
      <c r="G101" s="75">
        <f t="shared" si="23"/>
        <v>1050000</v>
      </c>
    </row>
    <row r="102" spans="1:7" x14ac:dyDescent="0.25">
      <c r="A102" s="85" t="s">
        <v>322</v>
      </c>
      <c r="B102" s="75">
        <v>4134667.01</v>
      </c>
      <c r="C102" s="75">
        <v>132685</v>
      </c>
      <c r="D102" s="75">
        <v>4267352.01</v>
      </c>
      <c r="E102" s="75">
        <v>1798305.59</v>
      </c>
      <c r="F102" s="75">
        <v>1798305.58</v>
      </c>
      <c r="G102" s="75">
        <f t="shared" si="23"/>
        <v>2469046.42</v>
      </c>
    </row>
    <row r="103" spans="1:7" x14ac:dyDescent="0.25">
      <c r="A103" s="84" t="s">
        <v>323</v>
      </c>
      <c r="B103" s="83">
        <f t="shared" ref="B103:G103" si="24">SUM(B104:B112)</f>
        <v>31733801.430000003</v>
      </c>
      <c r="C103" s="83">
        <f t="shared" si="24"/>
        <v>3285121.0799999996</v>
      </c>
      <c r="D103" s="83">
        <f t="shared" si="24"/>
        <v>35018922.509999998</v>
      </c>
      <c r="E103" s="83">
        <f t="shared" si="24"/>
        <v>11817423.23</v>
      </c>
      <c r="F103" s="83">
        <f t="shared" si="24"/>
        <v>11817423.23</v>
      </c>
      <c r="G103" s="83">
        <f t="shared" si="24"/>
        <v>23201499.279999997</v>
      </c>
    </row>
    <row r="104" spans="1:7" x14ac:dyDescent="0.25">
      <c r="A104" s="85" t="s">
        <v>324</v>
      </c>
      <c r="B104" s="75">
        <v>17600699.530000001</v>
      </c>
      <c r="C104" s="75">
        <v>0</v>
      </c>
      <c r="D104" s="75">
        <v>17600699.530000001</v>
      </c>
      <c r="E104" s="75">
        <v>5454653.4199999999</v>
      </c>
      <c r="F104" s="75">
        <v>5454653.4199999999</v>
      </c>
      <c r="G104" s="75">
        <f>D104-E104</f>
        <v>12146046.110000001</v>
      </c>
    </row>
    <row r="105" spans="1:7" x14ac:dyDescent="0.25">
      <c r="A105" s="85" t="s">
        <v>325</v>
      </c>
      <c r="B105" s="75">
        <v>1136255.3500000001</v>
      </c>
      <c r="C105" s="75">
        <v>71849.509999999995</v>
      </c>
      <c r="D105" s="75">
        <v>1208104.8600000001</v>
      </c>
      <c r="E105" s="75">
        <v>162461.07999999999</v>
      </c>
      <c r="F105" s="75">
        <v>162461.07999999999</v>
      </c>
      <c r="G105" s="75">
        <f t="shared" ref="G105:G112" si="25">D105-E105</f>
        <v>1045643.7800000001</v>
      </c>
    </row>
    <row r="106" spans="1:7" x14ac:dyDescent="0.25">
      <c r="A106" s="85" t="s">
        <v>326</v>
      </c>
      <c r="B106" s="75">
        <v>7120567.1100000003</v>
      </c>
      <c r="C106" s="75">
        <v>2936040.57</v>
      </c>
      <c r="D106" s="75">
        <v>10056607.68</v>
      </c>
      <c r="E106" s="75">
        <v>3347276.14</v>
      </c>
      <c r="F106" s="75">
        <v>3347276.14</v>
      </c>
      <c r="G106" s="75">
        <f t="shared" si="25"/>
        <v>6709331.5399999991</v>
      </c>
    </row>
    <row r="107" spans="1:7" x14ac:dyDescent="0.25">
      <c r="A107" s="85" t="s">
        <v>327</v>
      </c>
      <c r="B107" s="75">
        <v>2615000</v>
      </c>
      <c r="C107" s="75">
        <v>92880.79</v>
      </c>
      <c r="D107" s="75">
        <v>2707880.79</v>
      </c>
      <c r="E107" s="75">
        <v>2081967.63</v>
      </c>
      <c r="F107" s="75">
        <v>2081967.63</v>
      </c>
      <c r="G107" s="75">
        <f t="shared" si="25"/>
        <v>625913.16000000015</v>
      </c>
    </row>
    <row r="108" spans="1:7" x14ac:dyDescent="0.25">
      <c r="A108" s="85" t="s">
        <v>328</v>
      </c>
      <c r="B108" s="75">
        <v>2711593.44</v>
      </c>
      <c r="C108" s="75">
        <v>3350.21</v>
      </c>
      <c r="D108" s="75">
        <v>2714943.65</v>
      </c>
      <c r="E108" s="75">
        <v>677159.16</v>
      </c>
      <c r="F108" s="75">
        <v>677159.16</v>
      </c>
      <c r="G108" s="75">
        <f t="shared" si="25"/>
        <v>2037784.4899999998</v>
      </c>
    </row>
    <row r="109" spans="1:7" x14ac:dyDescent="0.25">
      <c r="A109" s="85" t="s">
        <v>329</v>
      </c>
      <c r="B109" s="75">
        <v>76000</v>
      </c>
      <c r="C109" s="75">
        <v>24000</v>
      </c>
      <c r="D109" s="75">
        <v>100000</v>
      </c>
      <c r="E109" s="75">
        <v>0</v>
      </c>
      <c r="F109" s="75">
        <v>0</v>
      </c>
      <c r="G109" s="75">
        <f t="shared" si="25"/>
        <v>100000</v>
      </c>
    </row>
    <row r="110" spans="1:7" x14ac:dyDescent="0.25">
      <c r="A110" s="85" t="s">
        <v>330</v>
      </c>
      <c r="B110" s="75">
        <v>33886</v>
      </c>
      <c r="C110" s="75">
        <v>0</v>
      </c>
      <c r="D110" s="75">
        <v>33886</v>
      </c>
      <c r="E110" s="75">
        <v>4748.8</v>
      </c>
      <c r="F110" s="75">
        <v>4748.8</v>
      </c>
      <c r="G110" s="75">
        <f t="shared" si="25"/>
        <v>29137.200000000001</v>
      </c>
    </row>
    <row r="111" spans="1:7" x14ac:dyDescent="0.25">
      <c r="A111" s="85" t="s">
        <v>331</v>
      </c>
      <c r="B111" s="75">
        <v>50000</v>
      </c>
      <c r="C111" s="75">
        <v>157000</v>
      </c>
      <c r="D111" s="75">
        <v>207000</v>
      </c>
      <c r="E111" s="75">
        <v>14326</v>
      </c>
      <c r="F111" s="75">
        <v>14326</v>
      </c>
      <c r="G111" s="75">
        <f t="shared" si="25"/>
        <v>192674</v>
      </c>
    </row>
    <row r="112" spans="1:7" x14ac:dyDescent="0.25">
      <c r="A112" s="85" t="s">
        <v>332</v>
      </c>
      <c r="B112" s="75">
        <v>389800</v>
      </c>
      <c r="C112" s="75">
        <v>0</v>
      </c>
      <c r="D112" s="75">
        <v>389800</v>
      </c>
      <c r="E112" s="75">
        <v>74831</v>
      </c>
      <c r="F112" s="75">
        <v>74831</v>
      </c>
      <c r="G112" s="75">
        <f t="shared" si="25"/>
        <v>314969</v>
      </c>
    </row>
    <row r="113" spans="1:7" x14ac:dyDescent="0.25">
      <c r="A113" s="84" t="s">
        <v>333</v>
      </c>
      <c r="B113" s="83">
        <f t="shared" ref="B113:G113" si="26">SUM(B114:B122)</f>
        <v>33318714</v>
      </c>
      <c r="C113" s="83">
        <f t="shared" si="26"/>
        <v>9294398.7400000002</v>
      </c>
      <c r="D113" s="83">
        <f t="shared" si="26"/>
        <v>42613112.740000002</v>
      </c>
      <c r="E113" s="83">
        <f t="shared" si="26"/>
        <v>16500848.73</v>
      </c>
      <c r="F113" s="83">
        <f t="shared" si="26"/>
        <v>16500848.73</v>
      </c>
      <c r="G113" s="83">
        <f t="shared" si="26"/>
        <v>26112264.010000002</v>
      </c>
    </row>
    <row r="114" spans="1:7" x14ac:dyDescent="0.25">
      <c r="A114" s="85" t="s">
        <v>334</v>
      </c>
      <c r="B114" s="75">
        <v>7000000</v>
      </c>
      <c r="C114" s="75">
        <v>0</v>
      </c>
      <c r="D114" s="75">
        <v>7000000</v>
      </c>
      <c r="E114" s="75">
        <v>7000000</v>
      </c>
      <c r="F114" s="75">
        <v>7000000</v>
      </c>
      <c r="G114" s="75">
        <f>D114-E114</f>
        <v>0</v>
      </c>
    </row>
    <row r="115" spans="1:7" x14ac:dyDescent="0.25">
      <c r="A115" s="85" t="s">
        <v>335</v>
      </c>
      <c r="B115" s="75">
        <v>100000</v>
      </c>
      <c r="C115" s="75">
        <v>0</v>
      </c>
      <c r="D115" s="75">
        <v>100000</v>
      </c>
      <c r="E115" s="75">
        <v>0</v>
      </c>
      <c r="F115" s="75">
        <v>0</v>
      </c>
      <c r="G115" s="75">
        <f t="shared" ref="G115:G122" si="27">D115-E115</f>
        <v>100000</v>
      </c>
    </row>
    <row r="116" spans="1:7" x14ac:dyDescent="0.25">
      <c r="A116" s="85" t="s">
        <v>336</v>
      </c>
      <c r="B116" s="75">
        <v>12500000</v>
      </c>
      <c r="C116" s="75">
        <v>1500130.5</v>
      </c>
      <c r="D116" s="75">
        <v>14000130.5</v>
      </c>
      <c r="E116" s="75">
        <v>1982554.5</v>
      </c>
      <c r="F116" s="75">
        <v>1982554.5</v>
      </c>
      <c r="G116" s="75">
        <f t="shared" si="27"/>
        <v>12017576</v>
      </c>
    </row>
    <row r="117" spans="1:7" x14ac:dyDescent="0.25">
      <c r="A117" s="85" t="s">
        <v>337</v>
      </c>
      <c r="B117" s="75">
        <v>13718714</v>
      </c>
      <c r="C117" s="75">
        <v>7794268.2400000002</v>
      </c>
      <c r="D117" s="75">
        <v>21512982.240000002</v>
      </c>
      <c r="E117" s="75">
        <v>7518294.2300000004</v>
      </c>
      <c r="F117" s="75">
        <v>7518294.2300000004</v>
      </c>
      <c r="G117" s="75">
        <f t="shared" si="27"/>
        <v>13994688.010000002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343</v>
      </c>
      <c r="B123" s="83">
        <f t="shared" ref="B123:G123" si="28">SUM(B124:B132)</f>
        <v>18100000</v>
      </c>
      <c r="C123" s="83">
        <f t="shared" si="28"/>
        <v>200000.3</v>
      </c>
      <c r="D123" s="83">
        <f t="shared" si="28"/>
        <v>18300000.300000001</v>
      </c>
      <c r="E123" s="83">
        <f t="shared" si="28"/>
        <v>7710</v>
      </c>
      <c r="F123" s="83">
        <f t="shared" si="28"/>
        <v>7710</v>
      </c>
      <c r="G123" s="83">
        <f t="shared" si="28"/>
        <v>18292290.300000001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346</v>
      </c>
      <c r="B126" s="75">
        <v>100000</v>
      </c>
      <c r="C126" s="75">
        <v>0</v>
      </c>
      <c r="D126" s="75">
        <v>100000</v>
      </c>
      <c r="E126" s="75">
        <v>0</v>
      </c>
      <c r="F126" s="75">
        <v>0</v>
      </c>
      <c r="G126" s="75">
        <f t="shared" si="29"/>
        <v>100000</v>
      </c>
    </row>
    <row r="127" spans="1:7" x14ac:dyDescent="0.25">
      <c r="A127" s="85" t="s">
        <v>347</v>
      </c>
      <c r="B127" s="75">
        <v>14800000</v>
      </c>
      <c r="C127" s="75">
        <v>0</v>
      </c>
      <c r="D127" s="75">
        <v>14800000</v>
      </c>
      <c r="E127" s="75">
        <v>0</v>
      </c>
      <c r="F127" s="75">
        <v>0</v>
      </c>
      <c r="G127" s="75">
        <f t="shared" si="29"/>
        <v>14800000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349</v>
      </c>
      <c r="B129" s="75">
        <v>3200000</v>
      </c>
      <c r="C129" s="75">
        <v>200000.3</v>
      </c>
      <c r="D129" s="75">
        <v>3400000.3</v>
      </c>
      <c r="E129" s="75">
        <v>7710</v>
      </c>
      <c r="F129" s="75">
        <v>7710</v>
      </c>
      <c r="G129" s="75">
        <f t="shared" si="29"/>
        <v>3392290.3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353</v>
      </c>
      <c r="B133" s="83">
        <f t="shared" ref="B133:G133" si="30">SUM(B134:B136)</f>
        <v>123655545</v>
      </c>
      <c r="C133" s="83">
        <f t="shared" si="30"/>
        <v>75459908.950000003</v>
      </c>
      <c r="D133" s="83">
        <f t="shared" si="30"/>
        <v>199115453.94999999</v>
      </c>
      <c r="E133" s="83">
        <f t="shared" si="30"/>
        <v>87296480.010000005</v>
      </c>
      <c r="F133" s="83">
        <f t="shared" si="30"/>
        <v>87296480.010000005</v>
      </c>
      <c r="G133" s="83">
        <f t="shared" si="30"/>
        <v>111818973.94</v>
      </c>
    </row>
    <row r="134" spans="1:7" x14ac:dyDescent="0.25">
      <c r="A134" s="85" t="s">
        <v>354</v>
      </c>
      <c r="B134" s="75">
        <v>121655545</v>
      </c>
      <c r="C134" s="75">
        <v>72860237.590000004</v>
      </c>
      <c r="D134" s="75">
        <v>194515782.59</v>
      </c>
      <c r="E134" s="75">
        <v>84696808.650000006</v>
      </c>
      <c r="F134" s="75">
        <v>84696808.650000006</v>
      </c>
      <c r="G134" s="75">
        <f>D134-E134</f>
        <v>109818973.94</v>
      </c>
    </row>
    <row r="135" spans="1:7" x14ac:dyDescent="0.25">
      <c r="A135" s="85" t="s">
        <v>355</v>
      </c>
      <c r="B135" s="75">
        <v>2000000</v>
      </c>
      <c r="C135" s="75">
        <v>2599671.36</v>
      </c>
      <c r="D135" s="75">
        <v>4599671.3599999994</v>
      </c>
      <c r="E135" s="75">
        <v>2599671.36</v>
      </c>
      <c r="F135" s="75">
        <v>2599671.36</v>
      </c>
      <c r="G135" s="75">
        <f t="shared" ref="G135:G136" si="31">D135-E135</f>
        <v>1999999.9999999995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357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366</v>
      </c>
      <c r="B146" s="83">
        <f t="shared" ref="B146:G146" si="34">SUM(B147:B149)</f>
        <v>668000</v>
      </c>
      <c r="C146" s="83">
        <f t="shared" si="34"/>
        <v>2459634.15</v>
      </c>
      <c r="D146" s="83">
        <f t="shared" si="34"/>
        <v>3127634.15</v>
      </c>
      <c r="E146" s="83">
        <f t="shared" si="34"/>
        <v>650000</v>
      </c>
      <c r="F146" s="83">
        <f t="shared" si="34"/>
        <v>650000</v>
      </c>
      <c r="G146" s="83">
        <f t="shared" si="34"/>
        <v>2477634.15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369</v>
      </c>
      <c r="B149" s="75">
        <v>668000</v>
      </c>
      <c r="C149" s="75">
        <v>2459634.15</v>
      </c>
      <c r="D149" s="75">
        <v>3127634.15</v>
      </c>
      <c r="E149" s="75">
        <v>650000</v>
      </c>
      <c r="F149" s="75">
        <v>650000</v>
      </c>
      <c r="G149" s="75">
        <f t="shared" si="35"/>
        <v>2477634.15</v>
      </c>
    </row>
    <row r="150" spans="1:7" x14ac:dyDescent="0.25">
      <c r="A150" s="84" t="s">
        <v>370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8">B9+B84</f>
        <v>455621729.63999999</v>
      </c>
      <c r="C159" s="90">
        <f t="shared" si="38"/>
        <v>155783347.18000001</v>
      </c>
      <c r="D159" s="90">
        <f>D9+D84</f>
        <v>611405076.81999993</v>
      </c>
      <c r="E159" s="90">
        <f t="shared" si="38"/>
        <v>226482566.44999999</v>
      </c>
      <c r="F159" s="90">
        <f t="shared" si="38"/>
        <v>226380577.84999999</v>
      </c>
      <c r="G159" s="90">
        <f t="shared" si="38"/>
        <v>384922510.37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57 B48:F48 G59:G61 B58:F58 G63:G70 B62:F62 B71:F71 B103:C103 B93:C93 E93:F93 G12:G17 G11 G49:G56 B75:F92 B113:F113 B123:F123 B133:F133 B137:F146 B150:F158 B159:C159 E159:F159 E103:F10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54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9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1" t="s">
        <v>380</v>
      </c>
      <c r="B1" s="172"/>
      <c r="C1" s="172"/>
      <c r="D1" s="172"/>
      <c r="E1" s="172"/>
      <c r="F1" s="172"/>
      <c r="G1" s="173"/>
    </row>
    <row r="2" spans="1:7" ht="15" customHeight="1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+'Formato 1'!A4</f>
        <v>al 31 de Diciembre de 2023 y al 30 de Junio de 2024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6" t="s">
        <v>4</v>
      </c>
      <c r="B7" s="168" t="s">
        <v>298</v>
      </c>
      <c r="C7" s="168"/>
      <c r="D7" s="168"/>
      <c r="E7" s="168"/>
      <c r="F7" s="168"/>
      <c r="G7" s="170" t="s">
        <v>299</v>
      </c>
    </row>
    <row r="8" spans="1:7" ht="30" x14ac:dyDescent="0.25">
      <c r="A8" s="16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9"/>
    </row>
    <row r="9" spans="1:7" ht="15.75" customHeight="1" x14ac:dyDescent="0.25">
      <c r="A9" s="26" t="s">
        <v>382</v>
      </c>
      <c r="B9" s="30">
        <f>SUM(B10:B36)</f>
        <v>216910397.43000004</v>
      </c>
      <c r="C9" s="30">
        <f t="shared" ref="C9:G9" si="0">SUM(C10:C36)</f>
        <v>64329632.649999999</v>
      </c>
      <c r="D9" s="30">
        <f t="shared" si="0"/>
        <v>281240030.07999992</v>
      </c>
      <c r="E9" s="30">
        <f t="shared" si="0"/>
        <v>100601901.08000003</v>
      </c>
      <c r="F9" s="30">
        <f t="shared" si="0"/>
        <v>100499912.48000003</v>
      </c>
      <c r="G9" s="30">
        <f t="shared" si="0"/>
        <v>180638129</v>
      </c>
    </row>
    <row r="10" spans="1:7" x14ac:dyDescent="0.25">
      <c r="A10" s="63" t="s">
        <v>592</v>
      </c>
      <c r="B10" s="75">
        <v>34971354.299999997</v>
      </c>
      <c r="C10" s="75">
        <v>547575.23</v>
      </c>
      <c r="D10" s="75">
        <v>35518929.529999994</v>
      </c>
      <c r="E10" s="75">
        <v>10216259.9</v>
      </c>
      <c r="F10" s="75">
        <v>10114271.300000001</v>
      </c>
      <c r="G10" s="75">
        <v>25302669.629999995</v>
      </c>
    </row>
    <row r="11" spans="1:7" x14ac:dyDescent="0.25">
      <c r="A11" s="63" t="s">
        <v>593</v>
      </c>
      <c r="B11" s="75">
        <v>2278968.17</v>
      </c>
      <c r="C11" s="75">
        <v>100000</v>
      </c>
      <c r="D11" s="75">
        <v>2378968.17</v>
      </c>
      <c r="E11" s="75">
        <v>883878.55</v>
      </c>
      <c r="F11" s="75">
        <v>883878.55</v>
      </c>
      <c r="G11" s="75">
        <v>1495089.6199999999</v>
      </c>
    </row>
    <row r="12" spans="1:7" x14ac:dyDescent="0.25">
      <c r="A12" s="63" t="s">
        <v>594</v>
      </c>
      <c r="B12" s="75">
        <v>11396087.67</v>
      </c>
      <c r="C12" s="75">
        <v>511363.6</v>
      </c>
      <c r="D12" s="75">
        <v>11907451.27</v>
      </c>
      <c r="E12" s="75">
        <v>2983872.97</v>
      </c>
      <c r="F12" s="75">
        <v>2983872.97</v>
      </c>
      <c r="G12" s="75">
        <v>8923578.2999999989</v>
      </c>
    </row>
    <row r="13" spans="1:7" x14ac:dyDescent="0.25">
      <c r="A13" s="63" t="s">
        <v>595</v>
      </c>
      <c r="B13" s="75">
        <v>17253096.600000001</v>
      </c>
      <c r="C13" s="75">
        <v>7079058.5300000003</v>
      </c>
      <c r="D13" s="75">
        <v>24332155.130000003</v>
      </c>
      <c r="E13" s="75">
        <v>5997546.6100000003</v>
      </c>
      <c r="F13" s="75">
        <v>5997546.6100000003</v>
      </c>
      <c r="G13" s="75">
        <v>18334608.520000003</v>
      </c>
    </row>
    <row r="14" spans="1:7" x14ac:dyDescent="0.25">
      <c r="A14" s="63" t="s">
        <v>596</v>
      </c>
      <c r="B14" s="75">
        <v>5345770.05</v>
      </c>
      <c r="C14" s="75">
        <v>200000</v>
      </c>
      <c r="D14" s="75">
        <v>5545770.0499999998</v>
      </c>
      <c r="E14" s="75">
        <v>1182585.53</v>
      </c>
      <c r="F14" s="75">
        <v>1182585.53</v>
      </c>
      <c r="G14" s="75">
        <v>4363184.5199999996</v>
      </c>
    </row>
    <row r="15" spans="1:7" x14ac:dyDescent="0.25">
      <c r="A15" s="63" t="s">
        <v>597</v>
      </c>
      <c r="B15" s="75">
        <v>14767383.289999999</v>
      </c>
      <c r="C15" s="75">
        <v>50261635.289999999</v>
      </c>
      <c r="D15" s="75">
        <v>65029018.579999998</v>
      </c>
      <c r="E15" s="75">
        <v>32432957.870000001</v>
      </c>
      <c r="F15" s="75">
        <v>32432957.870000001</v>
      </c>
      <c r="G15" s="75">
        <v>32596060.709999997</v>
      </c>
    </row>
    <row r="16" spans="1:7" x14ac:dyDescent="0.25">
      <c r="A16" s="63" t="s">
        <v>598</v>
      </c>
      <c r="B16" s="75">
        <v>6021667.3499999996</v>
      </c>
      <c r="C16" s="75">
        <v>300000</v>
      </c>
      <c r="D16" s="75">
        <v>6321667.3499999996</v>
      </c>
      <c r="E16" s="75">
        <v>2086607.72</v>
      </c>
      <c r="F16" s="75">
        <v>2086607.72</v>
      </c>
      <c r="G16" s="75">
        <v>4235059.63</v>
      </c>
    </row>
    <row r="17" spans="1:7" x14ac:dyDescent="0.25">
      <c r="A17" s="63" t="s">
        <v>599</v>
      </c>
      <c r="B17" s="75">
        <v>47015888.090000004</v>
      </c>
      <c r="C17" s="75">
        <v>300000</v>
      </c>
      <c r="D17" s="75">
        <v>47315888.090000004</v>
      </c>
      <c r="E17" s="75">
        <v>19377308.690000001</v>
      </c>
      <c r="F17" s="75">
        <v>19377308.690000001</v>
      </c>
      <c r="G17" s="75">
        <v>27938579.400000002</v>
      </c>
    </row>
    <row r="18" spans="1:7" x14ac:dyDescent="0.25">
      <c r="A18" s="63" t="s">
        <v>600</v>
      </c>
      <c r="B18" s="75">
        <v>585409.72</v>
      </c>
      <c r="C18" s="75">
        <v>50000</v>
      </c>
      <c r="D18" s="75">
        <v>635409.72</v>
      </c>
      <c r="E18" s="75">
        <v>211180.14</v>
      </c>
      <c r="F18" s="75">
        <v>211180.14</v>
      </c>
      <c r="G18" s="75">
        <v>424229.57999999996</v>
      </c>
    </row>
    <row r="19" spans="1:7" x14ac:dyDescent="0.25">
      <c r="A19" s="63" t="s">
        <v>601</v>
      </c>
      <c r="B19" s="75">
        <v>1416790.66</v>
      </c>
      <c r="C19" s="75">
        <v>50000</v>
      </c>
      <c r="D19" s="75">
        <v>1466790.66</v>
      </c>
      <c r="E19" s="75">
        <v>456534.91</v>
      </c>
      <c r="F19" s="75">
        <v>456534.91</v>
      </c>
      <c r="G19" s="75">
        <v>1010255.75</v>
      </c>
    </row>
    <row r="20" spans="1:7" x14ac:dyDescent="0.25">
      <c r="A20" s="63" t="s">
        <v>602</v>
      </c>
      <c r="B20" s="75">
        <v>3600668.67</v>
      </c>
      <c r="C20" s="75">
        <v>200000</v>
      </c>
      <c r="D20" s="75">
        <v>3800668.67</v>
      </c>
      <c r="E20" s="75">
        <v>1346969.34</v>
      </c>
      <c r="F20" s="75">
        <v>1346969.34</v>
      </c>
      <c r="G20" s="75">
        <v>2453699.33</v>
      </c>
    </row>
    <row r="21" spans="1:7" x14ac:dyDescent="0.25">
      <c r="A21" s="63" t="s">
        <v>603</v>
      </c>
      <c r="B21" s="75">
        <v>9539616.9399999995</v>
      </c>
      <c r="C21" s="75">
        <v>1050000</v>
      </c>
      <c r="D21" s="75">
        <v>10589616.939999999</v>
      </c>
      <c r="E21" s="75">
        <v>1662693.37</v>
      </c>
      <c r="F21" s="75">
        <v>1662693.37</v>
      </c>
      <c r="G21" s="75">
        <v>8926923.5700000003</v>
      </c>
    </row>
    <row r="22" spans="1:7" x14ac:dyDescent="0.25">
      <c r="A22" s="63" t="s">
        <v>604</v>
      </c>
      <c r="B22" s="75">
        <v>2368970.38</v>
      </c>
      <c r="C22" s="75">
        <v>50000</v>
      </c>
      <c r="D22" s="75">
        <v>2418970.38</v>
      </c>
      <c r="E22" s="75">
        <v>959382.13</v>
      </c>
      <c r="F22" s="75">
        <v>959382.13</v>
      </c>
      <c r="G22" s="75">
        <v>1459588.25</v>
      </c>
    </row>
    <row r="23" spans="1:7" x14ac:dyDescent="0.25">
      <c r="A23" s="63" t="s">
        <v>605</v>
      </c>
      <c r="B23" s="75">
        <v>2646825.21</v>
      </c>
      <c r="C23" s="75">
        <v>430000</v>
      </c>
      <c r="D23" s="75">
        <v>3076825.21</v>
      </c>
      <c r="E23" s="75">
        <v>1039314.42</v>
      </c>
      <c r="F23" s="75">
        <v>1039314.42</v>
      </c>
      <c r="G23" s="75">
        <v>2037510.79</v>
      </c>
    </row>
    <row r="24" spans="1:7" x14ac:dyDescent="0.25">
      <c r="A24" s="63" t="s">
        <v>606</v>
      </c>
      <c r="B24" s="75">
        <v>2173760.2200000002</v>
      </c>
      <c r="C24" s="75">
        <v>50000</v>
      </c>
      <c r="D24" s="75">
        <v>2223760.2200000002</v>
      </c>
      <c r="E24" s="75">
        <v>427134.71999999997</v>
      </c>
      <c r="F24" s="75">
        <v>427134.71999999997</v>
      </c>
      <c r="G24" s="75">
        <v>1796625.5000000002</v>
      </c>
    </row>
    <row r="25" spans="1:7" x14ac:dyDescent="0.25">
      <c r="A25" s="63" t="s">
        <v>607</v>
      </c>
      <c r="B25" s="75">
        <v>16665968.369999999</v>
      </c>
      <c r="C25" s="75">
        <v>100000</v>
      </c>
      <c r="D25" s="75">
        <v>16765968.369999999</v>
      </c>
      <c r="E25" s="75">
        <v>6175824.1200000001</v>
      </c>
      <c r="F25" s="75">
        <v>6175824.1200000001</v>
      </c>
      <c r="G25" s="75">
        <v>10590144.25</v>
      </c>
    </row>
    <row r="26" spans="1:7" x14ac:dyDescent="0.25">
      <c r="A26" s="63" t="s">
        <v>608</v>
      </c>
      <c r="B26" s="75">
        <v>5476650.0300000003</v>
      </c>
      <c r="C26" s="75">
        <v>100000</v>
      </c>
      <c r="D26" s="75">
        <v>5576650.0300000003</v>
      </c>
      <c r="E26" s="75">
        <v>2261206.37</v>
      </c>
      <c r="F26" s="75">
        <v>2261206.37</v>
      </c>
      <c r="G26" s="75">
        <v>3315443.66</v>
      </c>
    </row>
    <row r="27" spans="1:7" x14ac:dyDescent="0.25">
      <c r="A27" s="63" t="s">
        <v>609</v>
      </c>
      <c r="B27" s="75">
        <v>807368.86</v>
      </c>
      <c r="C27" s="75">
        <v>100000</v>
      </c>
      <c r="D27" s="75">
        <v>907368.86</v>
      </c>
      <c r="E27" s="75">
        <v>296794.43</v>
      </c>
      <c r="F27" s="75">
        <v>296794.43</v>
      </c>
      <c r="G27" s="75">
        <v>610574.42999999993</v>
      </c>
    </row>
    <row r="28" spans="1:7" x14ac:dyDescent="0.25">
      <c r="A28" s="63" t="s">
        <v>610</v>
      </c>
      <c r="B28" s="75">
        <v>2436783.91</v>
      </c>
      <c r="C28" s="75">
        <v>100000</v>
      </c>
      <c r="D28" s="75">
        <v>2536783.91</v>
      </c>
      <c r="E28" s="75">
        <v>959999.18</v>
      </c>
      <c r="F28" s="75">
        <v>959999.18</v>
      </c>
      <c r="G28" s="75">
        <v>1576784.73</v>
      </c>
    </row>
    <row r="29" spans="1:7" x14ac:dyDescent="0.25">
      <c r="A29" s="63" t="s">
        <v>611</v>
      </c>
      <c r="B29" s="75">
        <v>4378589.8600000003</v>
      </c>
      <c r="C29" s="75">
        <v>100000</v>
      </c>
      <c r="D29" s="75">
        <v>4478589.8600000003</v>
      </c>
      <c r="E29" s="75">
        <v>1833121.74</v>
      </c>
      <c r="F29" s="75">
        <v>1833121.74</v>
      </c>
      <c r="G29" s="75">
        <v>2645468.12</v>
      </c>
    </row>
    <row r="30" spans="1:7" x14ac:dyDescent="0.25">
      <c r="A30" s="63" t="s">
        <v>612</v>
      </c>
      <c r="B30" s="75">
        <v>3763582.23</v>
      </c>
      <c r="C30" s="75">
        <v>100000</v>
      </c>
      <c r="D30" s="75">
        <v>3863582.23</v>
      </c>
      <c r="E30" s="75">
        <v>1514431.89</v>
      </c>
      <c r="F30" s="75">
        <v>1514431.89</v>
      </c>
      <c r="G30" s="75">
        <v>2349150.34</v>
      </c>
    </row>
    <row r="31" spans="1:7" x14ac:dyDescent="0.25">
      <c r="A31" s="63" t="s">
        <v>613</v>
      </c>
      <c r="B31" s="75">
        <v>1494605.49</v>
      </c>
      <c r="C31" s="75">
        <v>100000</v>
      </c>
      <c r="D31" s="75">
        <v>1594605.49</v>
      </c>
      <c r="E31" s="75">
        <v>510248.5</v>
      </c>
      <c r="F31" s="75">
        <v>510248.5</v>
      </c>
      <c r="G31" s="75">
        <v>1084356.99</v>
      </c>
    </row>
    <row r="32" spans="1:7" x14ac:dyDescent="0.25">
      <c r="A32" s="63" t="s">
        <v>614</v>
      </c>
      <c r="B32" s="75">
        <v>8711858.7699999996</v>
      </c>
      <c r="C32" s="75">
        <v>50000</v>
      </c>
      <c r="D32" s="75">
        <v>8761858.7699999996</v>
      </c>
      <c r="E32" s="75">
        <v>1082893.26</v>
      </c>
      <c r="F32" s="75">
        <v>1082893.26</v>
      </c>
      <c r="G32" s="75">
        <v>7678965.5099999998</v>
      </c>
    </row>
    <row r="33" spans="1:7" x14ac:dyDescent="0.25">
      <c r="A33" s="63" t="s">
        <v>615</v>
      </c>
      <c r="B33" s="75">
        <v>6275848.2800000003</v>
      </c>
      <c r="C33" s="75">
        <v>2100000</v>
      </c>
      <c r="D33" s="75">
        <v>8375848.2800000003</v>
      </c>
      <c r="E33" s="75">
        <v>2679747.5299999998</v>
      </c>
      <c r="F33" s="75">
        <v>2679747.5299999998</v>
      </c>
      <c r="G33" s="75">
        <v>5696100.75</v>
      </c>
    </row>
    <row r="34" spans="1:7" x14ac:dyDescent="0.25">
      <c r="A34" s="63" t="s">
        <v>616</v>
      </c>
      <c r="B34" s="75">
        <v>494989.57</v>
      </c>
      <c r="C34" s="75">
        <v>100000</v>
      </c>
      <c r="D34" s="75">
        <v>594989.57000000007</v>
      </c>
      <c r="E34" s="75">
        <v>171465.74</v>
      </c>
      <c r="F34" s="75">
        <v>171465.74</v>
      </c>
      <c r="G34" s="75">
        <v>423523.83000000007</v>
      </c>
    </row>
    <row r="35" spans="1:7" x14ac:dyDescent="0.25">
      <c r="A35" s="63" t="s">
        <v>617</v>
      </c>
      <c r="B35" s="75">
        <v>620209.9</v>
      </c>
      <c r="C35" s="75">
        <v>100000</v>
      </c>
      <c r="D35" s="75">
        <v>720209.9</v>
      </c>
      <c r="E35" s="75">
        <v>212753.34</v>
      </c>
      <c r="F35" s="75">
        <v>212753.34</v>
      </c>
      <c r="G35" s="75">
        <v>507456.56000000006</v>
      </c>
    </row>
    <row r="36" spans="1:7" x14ac:dyDescent="0.25">
      <c r="A36" s="63" t="s">
        <v>618</v>
      </c>
      <c r="B36" s="75">
        <v>4401684.84</v>
      </c>
      <c r="C36" s="75">
        <v>100000</v>
      </c>
      <c r="D36" s="75">
        <v>4501684.84</v>
      </c>
      <c r="E36" s="75">
        <v>1639188.11</v>
      </c>
      <c r="F36" s="75">
        <v>1639188.11</v>
      </c>
      <c r="G36" s="75">
        <v>2862496.7299999995</v>
      </c>
    </row>
    <row r="37" spans="1:7" x14ac:dyDescent="0.25">
      <c r="A37" s="31" t="s">
        <v>150</v>
      </c>
      <c r="B37" s="49"/>
      <c r="C37" s="49"/>
      <c r="D37" s="49"/>
      <c r="E37" s="49"/>
      <c r="F37" s="49"/>
      <c r="G37" s="49"/>
    </row>
    <row r="38" spans="1:7" x14ac:dyDescent="0.25">
      <c r="A38" s="3" t="s">
        <v>383</v>
      </c>
      <c r="B38" s="4">
        <f>SUM(B39:B51)</f>
        <v>238711332.20999998</v>
      </c>
      <c r="C38" s="4">
        <f t="shared" ref="C38:G38" si="1">SUM(C39:C51)</f>
        <v>91453714.530000001</v>
      </c>
      <c r="D38" s="4">
        <f t="shared" si="1"/>
        <v>330165046.74000001</v>
      </c>
      <c r="E38" s="4">
        <f t="shared" si="1"/>
        <v>125880665.37</v>
      </c>
      <c r="F38" s="4">
        <f t="shared" si="1"/>
        <v>125880665.37</v>
      </c>
      <c r="G38" s="4">
        <f t="shared" si="1"/>
        <v>204284381.36999997</v>
      </c>
    </row>
    <row r="39" spans="1:7" x14ac:dyDescent="0.25">
      <c r="A39" s="63" t="s">
        <v>592</v>
      </c>
      <c r="B39" s="75">
        <v>7000000</v>
      </c>
      <c r="C39" s="75">
        <v>0</v>
      </c>
      <c r="D39" s="75">
        <v>7000000</v>
      </c>
      <c r="E39" s="75">
        <v>7000000</v>
      </c>
      <c r="F39" s="75">
        <v>7000000</v>
      </c>
      <c r="G39" s="75">
        <v>0</v>
      </c>
    </row>
    <row r="40" spans="1:7" x14ac:dyDescent="0.25">
      <c r="A40" s="63" t="s">
        <v>596</v>
      </c>
      <c r="B40" s="75">
        <v>10905984.039999999</v>
      </c>
      <c r="C40" s="75">
        <v>209580.51</v>
      </c>
      <c r="D40" s="75">
        <v>11115564.549999999</v>
      </c>
      <c r="E40" s="75">
        <v>3938507.08</v>
      </c>
      <c r="F40" s="75">
        <v>3938507.09</v>
      </c>
      <c r="G40" s="75">
        <v>7177057.4699999988</v>
      </c>
    </row>
    <row r="41" spans="1:7" x14ac:dyDescent="0.25">
      <c r="A41" s="63" t="s">
        <v>597</v>
      </c>
      <c r="B41" s="75">
        <v>145569525</v>
      </c>
      <c r="C41" s="75">
        <v>86941611.049999997</v>
      </c>
      <c r="D41" s="75">
        <v>232511136.05000001</v>
      </c>
      <c r="E41" s="75">
        <v>96757491.180000007</v>
      </c>
      <c r="F41" s="75">
        <v>96757491.170000002</v>
      </c>
      <c r="G41" s="75">
        <v>135753644.87</v>
      </c>
    </row>
    <row r="42" spans="1:7" x14ac:dyDescent="0.25">
      <c r="A42" s="63" t="s">
        <v>598</v>
      </c>
      <c r="B42" s="75">
        <v>1117116.3400000001</v>
      </c>
      <c r="C42" s="75">
        <v>0</v>
      </c>
      <c r="D42" s="75">
        <v>1117116.3400000001</v>
      </c>
      <c r="E42" s="75">
        <v>710280.06</v>
      </c>
      <c r="F42" s="75">
        <v>710280.06</v>
      </c>
      <c r="G42" s="75">
        <v>406836.28</v>
      </c>
    </row>
    <row r="43" spans="1:7" x14ac:dyDescent="0.25">
      <c r="A43" s="63" t="s">
        <v>599</v>
      </c>
      <c r="B43" s="75">
        <v>20461900</v>
      </c>
      <c r="C43" s="75">
        <v>2599671.36</v>
      </c>
      <c r="D43" s="75">
        <v>23061571.359999999</v>
      </c>
      <c r="E43" s="75">
        <v>5510450.9100000001</v>
      </c>
      <c r="F43" s="75">
        <v>5510450.9100000001</v>
      </c>
      <c r="G43" s="75">
        <v>17551120.449999999</v>
      </c>
    </row>
    <row r="44" spans="1:7" x14ac:dyDescent="0.25">
      <c r="A44" s="63" t="s">
        <v>602</v>
      </c>
      <c r="B44" s="75">
        <v>11258500</v>
      </c>
      <c r="C44" s="75">
        <v>0</v>
      </c>
      <c r="D44" s="75">
        <v>11258500</v>
      </c>
      <c r="E44" s="75">
        <v>971737.97</v>
      </c>
      <c r="F44" s="75">
        <v>971737.97</v>
      </c>
      <c r="G44" s="75">
        <v>10286762.029999999</v>
      </c>
    </row>
    <row r="45" spans="1:7" x14ac:dyDescent="0.25">
      <c r="A45" s="63" t="s">
        <v>603</v>
      </c>
      <c r="B45" s="75">
        <v>0</v>
      </c>
      <c r="C45" s="75">
        <v>80000</v>
      </c>
      <c r="D45" s="75">
        <v>80000</v>
      </c>
      <c r="E45" s="75">
        <v>0</v>
      </c>
      <c r="F45" s="75">
        <v>0</v>
      </c>
      <c r="G45" s="75">
        <v>80000</v>
      </c>
    </row>
    <row r="46" spans="1:7" x14ac:dyDescent="0.25">
      <c r="A46" s="63" t="s">
        <v>604</v>
      </c>
      <c r="B46" s="75">
        <v>739000</v>
      </c>
      <c r="C46" s="75">
        <v>0</v>
      </c>
      <c r="D46" s="75">
        <v>739000</v>
      </c>
      <c r="E46" s="75">
        <v>234563.86</v>
      </c>
      <c r="F46" s="75">
        <v>234563.86</v>
      </c>
      <c r="G46" s="75">
        <v>504436.14</v>
      </c>
    </row>
    <row r="47" spans="1:7" x14ac:dyDescent="0.25">
      <c r="A47" s="63" t="s">
        <v>605</v>
      </c>
      <c r="B47" s="75">
        <v>0</v>
      </c>
      <c r="C47" s="75">
        <v>217000</v>
      </c>
      <c r="D47" s="75">
        <v>217000</v>
      </c>
      <c r="E47" s="75">
        <v>34510</v>
      </c>
      <c r="F47" s="75">
        <v>34510</v>
      </c>
      <c r="G47" s="75">
        <v>182490</v>
      </c>
    </row>
    <row r="48" spans="1:7" x14ac:dyDescent="0.25">
      <c r="A48" s="63" t="s">
        <v>607</v>
      </c>
      <c r="B48" s="75">
        <v>35414894.829999998</v>
      </c>
      <c r="C48" s="75">
        <v>2500.3000000000002</v>
      </c>
      <c r="D48" s="75">
        <v>35417395.129999995</v>
      </c>
      <c r="E48" s="75">
        <v>8044338.0700000003</v>
      </c>
      <c r="F48" s="75">
        <v>8044338.0700000003</v>
      </c>
      <c r="G48" s="75">
        <v>27373057.059999995</v>
      </c>
    </row>
    <row r="49" spans="1:7" x14ac:dyDescent="0.25">
      <c r="A49" s="63" t="s">
        <v>608</v>
      </c>
      <c r="B49" s="75">
        <v>1144132</v>
      </c>
      <c r="C49" s="75">
        <v>425050</v>
      </c>
      <c r="D49" s="75">
        <v>1569182</v>
      </c>
      <c r="E49" s="75">
        <v>466129.81</v>
      </c>
      <c r="F49" s="75">
        <v>466129.81</v>
      </c>
      <c r="G49" s="75">
        <v>1103052.19</v>
      </c>
    </row>
    <row r="50" spans="1:7" x14ac:dyDescent="0.25">
      <c r="A50" s="63" t="s">
        <v>611</v>
      </c>
      <c r="B50" s="75">
        <v>1500000</v>
      </c>
      <c r="C50" s="75">
        <v>0</v>
      </c>
      <c r="D50" s="75">
        <v>1500000</v>
      </c>
      <c r="E50" s="75">
        <v>228200</v>
      </c>
      <c r="F50" s="75">
        <v>228200</v>
      </c>
      <c r="G50" s="75">
        <v>1271800</v>
      </c>
    </row>
    <row r="51" spans="1:7" x14ac:dyDescent="0.25">
      <c r="A51" s="63" t="s">
        <v>615</v>
      </c>
      <c r="B51" s="75">
        <v>3600280</v>
      </c>
      <c r="C51" s="75">
        <v>978301.31</v>
      </c>
      <c r="D51" s="75">
        <v>4578581.3100000005</v>
      </c>
      <c r="E51" s="75">
        <v>1984456.43</v>
      </c>
      <c r="F51" s="75">
        <v>1984456.43</v>
      </c>
      <c r="G51" s="75">
        <v>2594124.8800000008</v>
      </c>
    </row>
    <row r="52" spans="1:7" x14ac:dyDescent="0.25">
      <c r="A52" s="31" t="s">
        <v>150</v>
      </c>
      <c r="B52" s="49"/>
      <c r="C52" s="49"/>
      <c r="D52" s="49"/>
      <c r="E52" s="49"/>
      <c r="F52" s="49"/>
      <c r="G52" s="49"/>
    </row>
    <row r="53" spans="1:7" x14ac:dyDescent="0.25">
      <c r="A53" s="3" t="s">
        <v>379</v>
      </c>
      <c r="B53" s="4">
        <f>SUM(B38,B9)</f>
        <v>455621729.63999999</v>
      </c>
      <c r="C53" s="4">
        <f t="shared" ref="C53:G53" si="2">SUM(C38,C9)</f>
        <v>155783347.18000001</v>
      </c>
      <c r="D53" s="4">
        <f t="shared" si="2"/>
        <v>611405076.81999993</v>
      </c>
      <c r="E53" s="4">
        <f t="shared" si="2"/>
        <v>226482566.45000005</v>
      </c>
      <c r="F53" s="4">
        <f t="shared" si="2"/>
        <v>226380577.85000002</v>
      </c>
      <c r="G53" s="4">
        <f t="shared" si="2"/>
        <v>384922510.37</v>
      </c>
    </row>
    <row r="54" spans="1:7" x14ac:dyDescent="0.25">
      <c r="A54" s="55"/>
      <c r="B54" s="55"/>
      <c r="C54" s="55"/>
      <c r="D54" s="55"/>
      <c r="E54" s="55"/>
      <c r="F54" s="55"/>
      <c r="G54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52:G53 B37:G38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2:G53 B37:G3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7" t="s">
        <v>384</v>
      </c>
      <c r="B1" s="178"/>
      <c r="C1" s="178"/>
      <c r="D1" s="178"/>
      <c r="E1" s="178"/>
      <c r="F1" s="178"/>
      <c r="G1" s="178"/>
    </row>
    <row r="2" spans="1:7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+'Formato 1'!A4</f>
        <v>al 31 de Diciembre de 2023 y al 30 de Junio de 2024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6" t="s">
        <v>4</v>
      </c>
      <c r="B7" s="174" t="s">
        <v>298</v>
      </c>
      <c r="C7" s="175"/>
      <c r="D7" s="175"/>
      <c r="E7" s="175"/>
      <c r="F7" s="176"/>
      <c r="G7" s="170" t="s">
        <v>387</v>
      </c>
    </row>
    <row r="8" spans="1:7" ht="30" x14ac:dyDescent="0.25">
      <c r="A8" s="167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69"/>
    </row>
    <row r="9" spans="1:7" ht="16.5" customHeight="1" x14ac:dyDescent="0.25">
      <c r="A9" s="26" t="s">
        <v>389</v>
      </c>
      <c r="B9" s="30">
        <f>SUM(B10,B19,B27,B37)</f>
        <v>216910397.42999998</v>
      </c>
      <c r="C9" s="30">
        <f t="shared" ref="C9:G9" si="0">SUM(C10,C19,C27,C37)</f>
        <v>64329632.649999999</v>
      </c>
      <c r="D9" s="30">
        <f t="shared" si="0"/>
        <v>281240030.07999998</v>
      </c>
      <c r="E9" s="30">
        <f t="shared" si="0"/>
        <v>100601901.08</v>
      </c>
      <c r="F9" s="30">
        <f t="shared" si="0"/>
        <v>100499912.48</v>
      </c>
      <c r="G9" s="30">
        <f t="shared" si="0"/>
        <v>180638129</v>
      </c>
    </row>
    <row r="10" spans="1:7" ht="15" customHeight="1" x14ac:dyDescent="0.25">
      <c r="A10" s="58" t="s">
        <v>390</v>
      </c>
      <c r="B10" s="47">
        <f>SUM(B11:B18)</f>
        <v>142332295.03999999</v>
      </c>
      <c r="C10" s="47">
        <f t="shared" ref="C10:G10" si="1">SUM(C11:C18)</f>
        <v>11387997.359999999</v>
      </c>
      <c r="D10" s="47">
        <f t="shared" si="1"/>
        <v>153720292.39999998</v>
      </c>
      <c r="E10" s="47">
        <f t="shared" si="1"/>
        <v>47362609.519999996</v>
      </c>
      <c r="F10" s="47">
        <f t="shared" si="1"/>
        <v>47260620.920000002</v>
      </c>
      <c r="G10" s="47">
        <f t="shared" si="1"/>
        <v>106357682.88</v>
      </c>
    </row>
    <row r="11" spans="1:7" x14ac:dyDescent="0.25">
      <c r="A11" s="77" t="s">
        <v>391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392</v>
      </c>
      <c r="B12" s="47">
        <v>1302358.43</v>
      </c>
      <c r="C12" s="47">
        <v>200000</v>
      </c>
      <c r="D12" s="47">
        <v>1502358.43</v>
      </c>
      <c r="E12" s="47">
        <v>468260.17</v>
      </c>
      <c r="F12" s="47">
        <v>468260.17</v>
      </c>
      <c r="G12" s="47">
        <v>1034098.26</v>
      </c>
    </row>
    <row r="13" spans="1:7" x14ac:dyDescent="0.25">
      <c r="A13" s="77" t="s">
        <v>393</v>
      </c>
      <c r="B13" s="47">
        <v>58503606.25</v>
      </c>
      <c r="C13" s="47">
        <v>1147575.23</v>
      </c>
      <c r="D13" s="47">
        <v>59651181.479999997</v>
      </c>
      <c r="E13" s="47">
        <v>15644693.41</v>
      </c>
      <c r="F13" s="47">
        <v>15542704.810000001</v>
      </c>
      <c r="G13" s="47">
        <v>44006488.069999993</v>
      </c>
    </row>
    <row r="14" spans="1:7" x14ac:dyDescent="0.25">
      <c r="A14" s="77" t="s">
        <v>394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395</v>
      </c>
      <c r="B15" s="47">
        <v>11396087.67</v>
      </c>
      <c r="C15" s="47">
        <v>511363.6</v>
      </c>
      <c r="D15" s="47">
        <v>11907451.27</v>
      </c>
      <c r="E15" s="47">
        <v>2983872.97</v>
      </c>
      <c r="F15" s="47">
        <v>2983872.97</v>
      </c>
      <c r="G15" s="47">
        <v>8923578.2999999989</v>
      </c>
    </row>
    <row r="16" spans="1:7" x14ac:dyDescent="0.25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397</v>
      </c>
      <c r="B17" s="47">
        <v>53291736.369999997</v>
      </c>
      <c r="C17" s="47">
        <v>2400000</v>
      </c>
      <c r="D17" s="47">
        <v>55691736.369999997</v>
      </c>
      <c r="E17" s="47">
        <v>22057056.219999999</v>
      </c>
      <c r="F17" s="47">
        <v>22057056.219999999</v>
      </c>
      <c r="G17" s="47">
        <v>33634680.149999999</v>
      </c>
    </row>
    <row r="18" spans="1:7" x14ac:dyDescent="0.25">
      <c r="A18" s="77" t="s">
        <v>398</v>
      </c>
      <c r="B18" s="47">
        <v>17838506.32</v>
      </c>
      <c r="C18" s="47">
        <v>7129058.5300000003</v>
      </c>
      <c r="D18" s="47">
        <v>24967564.850000001</v>
      </c>
      <c r="E18" s="47">
        <v>6208726.75</v>
      </c>
      <c r="F18" s="47">
        <v>6208726.75</v>
      </c>
      <c r="G18" s="47">
        <v>18758838.100000001</v>
      </c>
    </row>
    <row r="19" spans="1:7" x14ac:dyDescent="0.25">
      <c r="A19" s="58" t="s">
        <v>399</v>
      </c>
      <c r="B19" s="47">
        <f>SUM(B20:B26)</f>
        <v>62601701.540000007</v>
      </c>
      <c r="C19" s="47">
        <f t="shared" ref="C19:G19" si="2">SUM(C20:C26)</f>
        <v>51791635.289999999</v>
      </c>
      <c r="D19" s="47">
        <f t="shared" si="2"/>
        <v>114393336.82999998</v>
      </c>
      <c r="E19" s="47">
        <f t="shared" si="2"/>
        <v>50616599.009999998</v>
      </c>
      <c r="F19" s="47">
        <f t="shared" si="2"/>
        <v>50616599.009999998</v>
      </c>
      <c r="G19" s="47">
        <f t="shared" si="2"/>
        <v>63776737.82</v>
      </c>
    </row>
    <row r="20" spans="1:7" x14ac:dyDescent="0.25">
      <c r="A20" s="77" t="s">
        <v>400</v>
      </c>
      <c r="B20" s="47">
        <v>5476650.0300000003</v>
      </c>
      <c r="C20" s="47">
        <v>100000</v>
      </c>
      <c r="D20" s="47">
        <v>5576650.0300000003</v>
      </c>
      <c r="E20" s="47">
        <v>2261206.37</v>
      </c>
      <c r="F20" s="47">
        <v>2261206.37</v>
      </c>
      <c r="G20" s="47">
        <v>3315443.66</v>
      </c>
    </row>
    <row r="21" spans="1:7" x14ac:dyDescent="0.25">
      <c r="A21" s="77" t="s">
        <v>401</v>
      </c>
      <c r="B21" s="47">
        <v>43424658.060000002</v>
      </c>
      <c r="C21" s="47">
        <v>50911635.289999999</v>
      </c>
      <c r="D21" s="47">
        <v>94336293.349999994</v>
      </c>
      <c r="E21" s="47">
        <v>43001741.18</v>
      </c>
      <c r="F21" s="47">
        <v>43001741.18</v>
      </c>
      <c r="G21" s="47">
        <v>51334552.169999994</v>
      </c>
    </row>
    <row r="22" spans="1:7" x14ac:dyDescent="0.25">
      <c r="A22" s="77" t="s">
        <v>402</v>
      </c>
      <c r="B22" s="47">
        <v>1494605.49</v>
      </c>
      <c r="C22" s="47">
        <v>100000</v>
      </c>
      <c r="D22" s="47">
        <v>1594605.49</v>
      </c>
      <c r="E22" s="47">
        <v>510248.5</v>
      </c>
      <c r="F22" s="47">
        <v>510248.5</v>
      </c>
      <c r="G22" s="47">
        <v>1084356.99</v>
      </c>
    </row>
    <row r="23" spans="1:7" x14ac:dyDescent="0.25">
      <c r="A23" s="77" t="s">
        <v>403</v>
      </c>
      <c r="B23" s="47">
        <v>7827198.0999999996</v>
      </c>
      <c r="C23" s="47">
        <v>580000</v>
      </c>
      <c r="D23" s="47">
        <v>8407198.0999999996</v>
      </c>
      <c r="E23" s="47">
        <v>3010281.22</v>
      </c>
      <c r="F23" s="47">
        <v>3010281.22</v>
      </c>
      <c r="G23" s="47">
        <v>5396916.879999999</v>
      </c>
    </row>
    <row r="24" spans="1:7" x14ac:dyDescent="0.25">
      <c r="A24" s="77" t="s">
        <v>404</v>
      </c>
      <c r="B24" s="47">
        <v>4378589.8600000003</v>
      </c>
      <c r="C24" s="47">
        <v>100000</v>
      </c>
      <c r="D24" s="47">
        <v>4478589.8600000003</v>
      </c>
      <c r="E24" s="47">
        <v>1833121.74</v>
      </c>
      <c r="F24" s="47">
        <v>1833121.74</v>
      </c>
      <c r="G24" s="47">
        <v>2645468.12</v>
      </c>
    </row>
    <row r="25" spans="1:7" x14ac:dyDescent="0.25">
      <c r="A25" s="77" t="s">
        <v>405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406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407</v>
      </c>
      <c r="B27" s="47">
        <f>SUM(B28:B36)</f>
        <v>11976400.85</v>
      </c>
      <c r="C27" s="47">
        <f t="shared" ref="C27:G27" si="3">SUM(C28:C36)</f>
        <v>1150000</v>
      </c>
      <c r="D27" s="47">
        <f t="shared" si="3"/>
        <v>13126400.85</v>
      </c>
      <c r="E27" s="47">
        <f t="shared" si="3"/>
        <v>2622692.5499999998</v>
      </c>
      <c r="F27" s="47">
        <f t="shared" si="3"/>
        <v>2622692.5499999998</v>
      </c>
      <c r="G27" s="47">
        <f t="shared" si="3"/>
        <v>10503708.300000001</v>
      </c>
    </row>
    <row r="28" spans="1:7" x14ac:dyDescent="0.25">
      <c r="A28" s="80" t="s">
        <v>408</v>
      </c>
      <c r="B28" s="47">
        <v>11976400.85</v>
      </c>
      <c r="C28" s="47">
        <v>1150000</v>
      </c>
      <c r="D28" s="47">
        <v>13126400.85</v>
      </c>
      <c r="E28" s="47">
        <v>2622692.5499999998</v>
      </c>
      <c r="F28" s="47">
        <v>2622692.5499999998</v>
      </c>
      <c r="G28" s="47">
        <v>10503708.300000001</v>
      </c>
    </row>
    <row r="29" spans="1:7" x14ac:dyDescent="0.25">
      <c r="A29" s="77" t="s">
        <v>409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414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417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238711332.20999998</v>
      </c>
      <c r="C43" s="4">
        <f t="shared" ref="C43:G43" si="5">SUM(C44,C53,C61,C71)</f>
        <v>91453714.530000001</v>
      </c>
      <c r="D43" s="4">
        <f t="shared" si="5"/>
        <v>330165046.74000001</v>
      </c>
      <c r="E43" s="4">
        <f t="shared" si="5"/>
        <v>125880665.37</v>
      </c>
      <c r="F43" s="4">
        <f t="shared" si="5"/>
        <v>125880665.37</v>
      </c>
      <c r="G43" s="4">
        <f t="shared" si="5"/>
        <v>204284381.37</v>
      </c>
    </row>
    <row r="44" spans="1:7" x14ac:dyDescent="0.25">
      <c r="A44" s="58" t="s">
        <v>390</v>
      </c>
      <c r="B44" s="47">
        <f>SUM(B45:B52)</f>
        <v>41968164.039999999</v>
      </c>
      <c r="C44" s="47">
        <f t="shared" ref="C44:G44" si="6">SUM(C45:C52)</f>
        <v>3787553.1799999997</v>
      </c>
      <c r="D44" s="47">
        <f t="shared" si="6"/>
        <v>45755717.219999999</v>
      </c>
      <c r="E44" s="47">
        <f t="shared" si="6"/>
        <v>18433414.420000002</v>
      </c>
      <c r="F44" s="47">
        <f t="shared" si="6"/>
        <v>18433414.43</v>
      </c>
      <c r="G44" s="47">
        <f t="shared" si="6"/>
        <v>27322302.800000004</v>
      </c>
    </row>
    <row r="45" spans="1:7" x14ac:dyDescent="0.25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393</v>
      </c>
      <c r="B47" s="47">
        <v>17905984.039999999</v>
      </c>
      <c r="C47" s="47">
        <v>209580.51</v>
      </c>
      <c r="D47" s="47">
        <v>18115564.550000001</v>
      </c>
      <c r="E47" s="47">
        <v>10938507.08</v>
      </c>
      <c r="F47" s="47">
        <v>10938507.09</v>
      </c>
      <c r="G47" s="47">
        <v>7177057.4700000007</v>
      </c>
    </row>
    <row r="48" spans="1:7" x14ac:dyDescent="0.25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395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397</v>
      </c>
      <c r="B51" s="47">
        <v>24062180</v>
      </c>
      <c r="C51" s="47">
        <v>3577972.67</v>
      </c>
      <c r="D51" s="47">
        <v>27640152.670000002</v>
      </c>
      <c r="E51" s="47">
        <v>7494907.3399999999</v>
      </c>
      <c r="F51" s="47">
        <v>7494907.3399999999</v>
      </c>
      <c r="G51" s="47">
        <v>20145245.330000002</v>
      </c>
    </row>
    <row r="52" spans="1:7" x14ac:dyDescent="0.25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399</v>
      </c>
      <c r="B53" s="47">
        <f>SUM(B54:B60)</f>
        <v>196743168.16999999</v>
      </c>
      <c r="C53" s="47">
        <f t="shared" ref="C53:G53" si="7">SUM(C54:C60)</f>
        <v>87586161.349999994</v>
      </c>
      <c r="D53" s="47">
        <f t="shared" si="7"/>
        <v>284329329.51999998</v>
      </c>
      <c r="E53" s="47">
        <f t="shared" si="7"/>
        <v>107447250.95</v>
      </c>
      <c r="F53" s="47">
        <f t="shared" si="7"/>
        <v>107447250.94</v>
      </c>
      <c r="G53" s="47">
        <f t="shared" si="7"/>
        <v>176882078.56999999</v>
      </c>
    </row>
    <row r="54" spans="1:7" x14ac:dyDescent="0.25">
      <c r="A54" s="80" t="s">
        <v>400</v>
      </c>
      <c r="B54" s="47">
        <v>1144132</v>
      </c>
      <c r="C54" s="47">
        <v>425050</v>
      </c>
      <c r="D54" s="47">
        <v>1569182</v>
      </c>
      <c r="E54" s="47">
        <v>466129.81</v>
      </c>
      <c r="F54" s="47">
        <v>466129.81</v>
      </c>
      <c r="G54" s="47">
        <v>1103052.19</v>
      </c>
    </row>
    <row r="55" spans="1:7" x14ac:dyDescent="0.25">
      <c r="A55" s="80" t="s">
        <v>401</v>
      </c>
      <c r="B55" s="47">
        <v>194099036.16999999</v>
      </c>
      <c r="C55" s="47">
        <v>86944111.349999994</v>
      </c>
      <c r="D55" s="47">
        <v>281043147.51999998</v>
      </c>
      <c r="E55" s="47">
        <v>106718411.14</v>
      </c>
      <c r="F55" s="47">
        <v>106718411.13</v>
      </c>
      <c r="G55" s="47">
        <v>174324736.38</v>
      </c>
    </row>
    <row r="56" spans="1:7" x14ac:dyDescent="0.25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403</v>
      </c>
      <c r="B57" s="47">
        <v>0</v>
      </c>
      <c r="C57" s="47">
        <v>217000</v>
      </c>
      <c r="D57" s="47">
        <v>217000</v>
      </c>
      <c r="E57" s="47">
        <v>34510</v>
      </c>
      <c r="F57" s="47">
        <v>34510</v>
      </c>
      <c r="G57" s="47">
        <v>182490</v>
      </c>
    </row>
    <row r="58" spans="1:7" x14ac:dyDescent="0.25">
      <c r="A58" s="80" t="s">
        <v>404</v>
      </c>
      <c r="B58" s="47">
        <v>1500000</v>
      </c>
      <c r="C58" s="47">
        <v>0</v>
      </c>
      <c r="D58" s="47">
        <v>1500000</v>
      </c>
      <c r="E58" s="47">
        <v>228200</v>
      </c>
      <c r="F58" s="47">
        <v>228200</v>
      </c>
      <c r="G58" s="47">
        <v>1271800</v>
      </c>
    </row>
    <row r="59" spans="1:7" x14ac:dyDescent="0.25">
      <c r="A59" s="80" t="s">
        <v>405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406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407</v>
      </c>
      <c r="B61" s="47">
        <f>SUM(B62:B70)</f>
        <v>0</v>
      </c>
      <c r="C61" s="47">
        <f t="shared" ref="C61:G61" si="8">SUM(C62:C70)</f>
        <v>80000</v>
      </c>
      <c r="D61" s="47">
        <f t="shared" si="8"/>
        <v>80000</v>
      </c>
      <c r="E61" s="47">
        <f t="shared" si="8"/>
        <v>0</v>
      </c>
      <c r="F61" s="47">
        <f t="shared" si="8"/>
        <v>0</v>
      </c>
      <c r="G61" s="47">
        <f t="shared" si="8"/>
        <v>80000</v>
      </c>
    </row>
    <row r="62" spans="1:7" x14ac:dyDescent="0.25">
      <c r="A62" s="80" t="s">
        <v>408</v>
      </c>
      <c r="B62" s="47">
        <v>0</v>
      </c>
      <c r="C62" s="47">
        <v>80000</v>
      </c>
      <c r="D62" s="47">
        <v>80000</v>
      </c>
      <c r="E62" s="47">
        <v>0</v>
      </c>
      <c r="F62" s="47">
        <v>0</v>
      </c>
      <c r="G62" s="47">
        <v>80000</v>
      </c>
    </row>
    <row r="63" spans="1:7" x14ac:dyDescent="0.25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417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455621729.63999999</v>
      </c>
      <c r="C77" s="4">
        <f t="shared" ref="C77:G77" si="10">C43+C9</f>
        <v>155783347.18000001</v>
      </c>
      <c r="D77" s="4">
        <f t="shared" si="10"/>
        <v>611405076.81999993</v>
      </c>
      <c r="E77" s="4">
        <f t="shared" si="10"/>
        <v>226482566.44999999</v>
      </c>
      <c r="F77" s="4">
        <f t="shared" si="10"/>
        <v>226380577.85000002</v>
      </c>
      <c r="G77" s="4">
        <f t="shared" si="10"/>
        <v>384922510.37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37 B42:G44 B53:G53 B61:G61 B7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9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1" t="s">
        <v>423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MUNICIPIO DE SAN FELIPE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+'Formato 1'!A4</f>
        <v>al 31 de Diciembre de 2023 y al 30 de Junio de 2024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6" t="s">
        <v>425</v>
      </c>
      <c r="B7" s="169" t="s">
        <v>298</v>
      </c>
      <c r="C7" s="169"/>
      <c r="D7" s="169"/>
      <c r="E7" s="169"/>
      <c r="F7" s="169"/>
      <c r="G7" s="169" t="s">
        <v>299</v>
      </c>
    </row>
    <row r="8" spans="1:7" ht="30" x14ac:dyDescent="0.25">
      <c r="A8" s="167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79"/>
    </row>
    <row r="9" spans="1:7" ht="15.75" customHeight="1" x14ac:dyDescent="0.25">
      <c r="A9" s="26" t="s">
        <v>426</v>
      </c>
      <c r="B9" s="119">
        <f>SUM(B10,B11,B12,B15,B16,B19)</f>
        <v>139662787.69</v>
      </c>
      <c r="C9" s="119">
        <f t="shared" ref="C9:G9" si="0">SUM(C10,C11,C12,C15,C16,C19)</f>
        <v>0</v>
      </c>
      <c r="D9" s="119">
        <f t="shared" si="0"/>
        <v>139662787.69</v>
      </c>
      <c r="E9" s="119">
        <f t="shared" si="0"/>
        <v>58288835.119999997</v>
      </c>
      <c r="F9" s="119">
        <f t="shared" si="0"/>
        <v>58288835.119999997</v>
      </c>
      <c r="G9" s="119">
        <f t="shared" si="0"/>
        <v>81373952.569999993</v>
      </c>
    </row>
    <row r="10" spans="1:7" x14ac:dyDescent="0.25">
      <c r="A10" s="58" t="s">
        <v>427</v>
      </c>
      <c r="B10" s="75">
        <v>139662787.69</v>
      </c>
      <c r="C10" s="75">
        <v>0</v>
      </c>
      <c r="D10" s="75">
        <v>139662787.69</v>
      </c>
      <c r="E10" s="75">
        <v>58288835.119999997</v>
      </c>
      <c r="F10" s="75">
        <v>58288835.119999997</v>
      </c>
      <c r="G10" s="76">
        <f>D10-E10</f>
        <v>81373952.569999993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427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139662787.69</v>
      </c>
      <c r="C33" s="119">
        <f t="shared" ref="C33:G33" si="8">C21+C9</f>
        <v>0</v>
      </c>
      <c r="D33" s="119">
        <f t="shared" si="8"/>
        <v>139662787.69</v>
      </c>
      <c r="E33" s="119">
        <f t="shared" si="8"/>
        <v>58288835.119999997</v>
      </c>
      <c r="F33" s="119">
        <f t="shared" si="8"/>
        <v>58288835.119999997</v>
      </c>
      <c r="G33" s="119">
        <f t="shared" si="8"/>
        <v>81373952.569999993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2024-03-20T14:35:03Z</cp:lastPrinted>
  <dcterms:created xsi:type="dcterms:W3CDTF">2023-03-16T22:14:51Z</dcterms:created>
  <dcterms:modified xsi:type="dcterms:W3CDTF">2024-08-07T18:13:54Z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